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aaero-my.sharepoint.com/personal/jgallardo_alta_aero/Documents/PC-Documents/Johnny/KPI-Objetivos/"/>
    </mc:Choice>
  </mc:AlternateContent>
  <xr:revisionPtr revIDLastSave="0" documentId="8_{CA28D281-8466-4AB0-B8F3-43533504895E}" xr6:coauthVersionLast="47" xr6:coauthVersionMax="47" xr10:uidLastSave="{00000000-0000-0000-0000-000000000000}"/>
  <bookViews>
    <workbookView xWindow="40920" yWindow="-120" windowWidth="29040" windowHeight="15840" xr2:uid="{804E6825-F849-45F0-8060-E6DA6FAAA251}"/>
  </bookViews>
  <sheets>
    <sheet name="Event 2021" sheetId="1" r:id="rId1"/>
  </sheets>
  <externalReferences>
    <externalReference r:id="rId2"/>
  </externalReferences>
  <definedNames>
    <definedName name="_xlnm.Print_Area" localSheetId="0">'Event 2021'!$B$1:$F$107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D102" i="1"/>
  <c r="C102" i="1"/>
  <c r="E98" i="1"/>
  <c r="D98" i="1"/>
  <c r="C98" i="1"/>
  <c r="C96" i="1"/>
  <c r="E96" i="1" s="1"/>
  <c r="D93" i="1"/>
  <c r="D85" i="1"/>
  <c r="C85" i="1"/>
  <c r="E85" i="1" s="1"/>
  <c r="D83" i="1"/>
  <c r="E74" i="1"/>
  <c r="D74" i="1"/>
  <c r="D97" i="1" s="1"/>
  <c r="C74" i="1"/>
  <c r="C97" i="1" s="1"/>
  <c r="E73" i="1"/>
  <c r="D73" i="1"/>
  <c r="C73" i="1"/>
  <c r="D72" i="1"/>
  <c r="C72" i="1"/>
  <c r="E72" i="1" s="1"/>
  <c r="D71" i="1"/>
  <c r="C71" i="1"/>
  <c r="E71" i="1" s="1"/>
  <c r="E70" i="1"/>
  <c r="D70" i="1"/>
  <c r="C70" i="1"/>
  <c r="D69" i="1"/>
  <c r="C69" i="1"/>
  <c r="E69" i="1" s="1"/>
  <c r="D68" i="1"/>
  <c r="E68" i="1" s="1"/>
  <c r="C68" i="1"/>
  <c r="D67" i="1"/>
  <c r="C67" i="1"/>
  <c r="E67" i="1" s="1"/>
  <c r="E66" i="1"/>
  <c r="E75" i="1" s="1"/>
  <c r="D66" i="1"/>
  <c r="D75" i="1" s="1"/>
  <c r="C66" i="1"/>
  <c r="C75" i="1" s="1"/>
  <c r="D62" i="1"/>
  <c r="C62" i="1"/>
  <c r="E62" i="1" s="1"/>
  <c r="D61" i="1"/>
  <c r="D63" i="1" s="1"/>
  <c r="C61" i="1"/>
  <c r="C63" i="1" s="1"/>
  <c r="C76" i="1" s="1"/>
  <c r="E56" i="1"/>
  <c r="E55" i="1"/>
  <c r="D55" i="1"/>
  <c r="C55" i="1"/>
  <c r="D54" i="1"/>
  <c r="C54" i="1"/>
  <c r="E54" i="1" s="1"/>
  <c r="D53" i="1"/>
  <c r="C53" i="1"/>
  <c r="E53" i="1" s="1"/>
  <c r="E52" i="1"/>
  <c r="D52" i="1"/>
  <c r="C52" i="1"/>
  <c r="D51" i="1"/>
  <c r="D57" i="1" s="1"/>
  <c r="C51" i="1"/>
  <c r="E51" i="1" s="1"/>
  <c r="D50" i="1"/>
  <c r="E50" i="1" s="1"/>
  <c r="C50" i="1"/>
  <c r="D49" i="1"/>
  <c r="C49" i="1"/>
  <c r="E49" i="1" s="1"/>
  <c r="E48" i="1"/>
  <c r="E57" i="1" s="1"/>
  <c r="D48" i="1"/>
  <c r="C48" i="1"/>
  <c r="H7" i="1" s="1"/>
  <c r="D44" i="1"/>
  <c r="C44" i="1"/>
  <c r="E44" i="1" s="1"/>
  <c r="D43" i="1"/>
  <c r="D45" i="1" s="1"/>
  <c r="D58" i="1" s="1"/>
  <c r="C43" i="1"/>
  <c r="C45" i="1" s="1"/>
  <c r="E36" i="1"/>
  <c r="E35" i="1"/>
  <c r="D35" i="1"/>
  <c r="C35" i="1"/>
  <c r="D34" i="1"/>
  <c r="C34" i="1"/>
  <c r="E34" i="1" s="1"/>
  <c r="D33" i="1"/>
  <c r="C33" i="1"/>
  <c r="E33" i="1" s="1"/>
  <c r="E32" i="1"/>
  <c r="D32" i="1"/>
  <c r="C32" i="1"/>
  <c r="D31" i="1"/>
  <c r="D92" i="1" s="1"/>
  <c r="C31" i="1"/>
  <c r="E31" i="1" s="1"/>
  <c r="E30" i="1"/>
  <c r="D30" i="1"/>
  <c r="C30" i="1"/>
  <c r="D29" i="1"/>
  <c r="D37" i="1" s="1"/>
  <c r="C29" i="1"/>
  <c r="E29" i="1" s="1"/>
  <c r="D28" i="1"/>
  <c r="E28" i="1" s="1"/>
  <c r="E37" i="1" s="1"/>
  <c r="C28" i="1"/>
  <c r="C37" i="1" s="1"/>
  <c r="H27" i="1"/>
  <c r="H26" i="1"/>
  <c r="D25" i="1"/>
  <c r="D38" i="1" s="1"/>
  <c r="D24" i="1"/>
  <c r="E24" i="1" s="1"/>
  <c r="C24" i="1"/>
  <c r="D23" i="1"/>
  <c r="C23" i="1"/>
  <c r="E23" i="1" s="1"/>
  <c r="E25" i="1" s="1"/>
  <c r="E38" i="1" s="1"/>
  <c r="H22" i="1"/>
  <c r="H21" i="1"/>
  <c r="H20" i="1"/>
  <c r="H19" i="1"/>
  <c r="H23" i="1" s="1"/>
  <c r="D19" i="1"/>
  <c r="F18" i="1"/>
  <c r="E18" i="1"/>
  <c r="E17" i="1"/>
  <c r="D17" i="1"/>
  <c r="D96" i="1" s="1"/>
  <c r="C17" i="1"/>
  <c r="F17" i="1" s="1"/>
  <c r="F16" i="1"/>
  <c r="E16" i="1"/>
  <c r="D16" i="1"/>
  <c r="D95" i="1" s="1"/>
  <c r="C16" i="1"/>
  <c r="E15" i="1"/>
  <c r="D15" i="1"/>
  <c r="D94" i="1" s="1"/>
  <c r="C15" i="1"/>
  <c r="C94" i="1" s="1"/>
  <c r="F14" i="1"/>
  <c r="E14" i="1"/>
  <c r="D14" i="1"/>
  <c r="C14" i="1"/>
  <c r="C93" i="1" s="1"/>
  <c r="E93" i="1" s="1"/>
  <c r="F13" i="1"/>
  <c r="D13" i="1"/>
  <c r="C13" i="1"/>
  <c r="C92" i="1" s="1"/>
  <c r="E92" i="1" s="1"/>
  <c r="G12" i="1"/>
  <c r="D12" i="1"/>
  <c r="D91" i="1" s="1"/>
  <c r="C12" i="1"/>
  <c r="F12" i="1" s="1"/>
  <c r="E11" i="1"/>
  <c r="D11" i="1"/>
  <c r="D90" i="1" s="1"/>
  <c r="C11" i="1"/>
  <c r="C90" i="1" s="1"/>
  <c r="E10" i="1"/>
  <c r="D10" i="1"/>
  <c r="D89" i="1" s="1"/>
  <c r="D99" i="1" s="1"/>
  <c r="C10" i="1"/>
  <c r="C19" i="1" s="1"/>
  <c r="I9" i="1"/>
  <c r="H8" i="1"/>
  <c r="F7" i="1"/>
  <c r="H6" i="1"/>
  <c r="E6" i="1"/>
  <c r="D6" i="1"/>
  <c r="D84" i="1" s="1"/>
  <c r="C6" i="1"/>
  <c r="C84" i="1" s="1"/>
  <c r="E84" i="1" s="1"/>
  <c r="E5" i="1"/>
  <c r="E7" i="1" s="1"/>
  <c r="D5" i="1"/>
  <c r="D7" i="1" s="1"/>
  <c r="D20" i="1" s="1"/>
  <c r="C5" i="1"/>
  <c r="C83" i="1" s="1"/>
  <c r="E90" i="1" l="1"/>
  <c r="E97" i="1"/>
  <c r="D76" i="1"/>
  <c r="C86" i="1"/>
  <c r="E83" i="1"/>
  <c r="E86" i="1" s="1"/>
  <c r="D86" i="1"/>
  <c r="D101" i="1" s="1"/>
  <c r="D103" i="1"/>
  <c r="E94" i="1"/>
  <c r="C7" i="1"/>
  <c r="C20" i="1" s="1"/>
  <c r="G30" i="1" s="1"/>
  <c r="C95" i="1"/>
  <c r="E95" i="1" s="1"/>
  <c r="E13" i="1"/>
  <c r="C25" i="1"/>
  <c r="C38" i="1" s="1"/>
  <c r="E43" i="1"/>
  <c r="E45" i="1" s="1"/>
  <c r="E58" i="1" s="1"/>
  <c r="C57" i="1"/>
  <c r="C58" i="1" s="1"/>
  <c r="E61" i="1"/>
  <c r="E63" i="1" s="1"/>
  <c r="E76" i="1" s="1"/>
  <c r="H5" i="1"/>
  <c r="F15" i="1"/>
  <c r="C91" i="1"/>
  <c r="E91" i="1" s="1"/>
  <c r="E12" i="1"/>
  <c r="E19" i="1" s="1"/>
  <c r="E20" i="1" s="1"/>
  <c r="C89" i="1"/>
  <c r="C99" i="1" l="1"/>
  <c r="C101" i="1" s="1"/>
  <c r="C103" i="1" s="1"/>
  <c r="E89" i="1"/>
  <c r="E99" i="1" s="1"/>
  <c r="G29" i="1"/>
  <c r="H9" i="1"/>
  <c r="I10" i="1" s="1"/>
  <c r="F10" i="1"/>
  <c r="E101" i="1"/>
  <c r="E103" i="1" s="1"/>
  <c r="F11" i="1" l="1"/>
  <c r="F19" i="1" s="1"/>
  <c r="F20" i="1" s="1"/>
  <c r="G11" i="1" l="1"/>
  <c r="G13" i="1" s="1"/>
</calcChain>
</file>

<file path=xl/sharedStrings.xml><?xml version="1.0" encoding="utf-8"?>
<sst xmlns="http://schemas.openxmlformats.org/spreadsheetml/2006/main" count="109" uniqueCount="43">
  <si>
    <t xml:space="preserve"> Budget 2021</t>
  </si>
  <si>
    <t>EVENTS</t>
  </si>
  <si>
    <t>Projections</t>
  </si>
  <si>
    <t>Budget</t>
  </si>
  <si>
    <t>vs Projectios 2021</t>
  </si>
  <si>
    <t>Revenue CCMA</t>
  </si>
  <si>
    <t>iCorporate</t>
  </si>
  <si>
    <t>Contabilidad</t>
  </si>
  <si>
    <t>Presupuesto</t>
  </si>
  <si>
    <t>Registration</t>
  </si>
  <si>
    <t>CCMA</t>
  </si>
  <si>
    <t>Sponsorship</t>
  </si>
  <si>
    <t>SAFETY</t>
  </si>
  <si>
    <t>Total Revenue</t>
  </si>
  <si>
    <t>LAW</t>
  </si>
  <si>
    <t>FORUM</t>
  </si>
  <si>
    <t>Expenses CCMA</t>
  </si>
  <si>
    <t>Sponsorship Expenses</t>
  </si>
  <si>
    <t xml:space="preserve">Staff / Airlines </t>
  </si>
  <si>
    <t>Food &amp; Beverage / Meeting Room Rental</t>
  </si>
  <si>
    <t xml:space="preserve">Credit Card Commission </t>
  </si>
  <si>
    <t>Audiovisual and Equipment</t>
  </si>
  <si>
    <t>Production and Montage</t>
  </si>
  <si>
    <t xml:space="preserve">Vendors / Contractor </t>
  </si>
  <si>
    <t>Tourism Contribution</t>
  </si>
  <si>
    <t>Total Expenses</t>
  </si>
  <si>
    <t>Net CCMA</t>
  </si>
  <si>
    <t>Revenue SAFETY</t>
  </si>
  <si>
    <t>Expenses SAFETY</t>
  </si>
  <si>
    <t>Net SAFETY</t>
  </si>
  <si>
    <t>.</t>
  </si>
  <si>
    <t>Revenue LAW</t>
  </si>
  <si>
    <t>Expenses LAW</t>
  </si>
  <si>
    <t>Net LAW</t>
  </si>
  <si>
    <t>Revenue FORUM</t>
  </si>
  <si>
    <t>Expenses FORUM</t>
  </si>
  <si>
    <t>Net FORUM</t>
  </si>
  <si>
    <t>Revenue EVENTS</t>
  </si>
  <si>
    <t xml:space="preserve">Committees </t>
  </si>
  <si>
    <t>Expenses EVENTS</t>
  </si>
  <si>
    <t>Committees Expenses</t>
  </si>
  <si>
    <t xml:space="preserve">Total Expenses </t>
  </si>
  <si>
    <t>Net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</si>
</sst>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#,##0.0000000000"/>
  </numFmts>
  <fonts count="10">
    <font>
      <sz val="10"/>
      <name val="Arial"/>
    </font>
    <font>
      <sz val="1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sz val="10"/>
      <color indexed="10"/>
      <name val="Arial"/>
      <family val="2"/>
    </font>
    <font>
      <u/>
      <sz val="10"/>
      <color indexed="8"/>
      <name val="Arial (W1)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2" fillId="2" borderId="0" xfId="2" applyNumberFormat="1" applyFont="1" applyFill="1"/>
    <xf numFmtId="165" fontId="3" fillId="2" borderId="0" xfId="2" applyNumberFormat="1" applyFont="1" applyFill="1"/>
    <xf numFmtId="0" fontId="1" fillId="0" borderId="0" xfId="3"/>
    <xf numFmtId="43" fontId="1" fillId="0" borderId="0" xfId="1"/>
    <xf numFmtId="0" fontId="3" fillId="2" borderId="1" xfId="1" applyNumberFormat="1" applyFont="1" applyFill="1" applyBorder="1" applyAlignment="1">
      <alignment horizontal="center" vertical="center"/>
    </xf>
    <xf numFmtId="165" fontId="3" fillId="3" borderId="1" xfId="2" applyNumberFormat="1" applyFont="1" applyFill="1" applyBorder="1" applyAlignment="1">
      <alignment horizontal="center"/>
    </xf>
    <xf numFmtId="165" fontId="3" fillId="3" borderId="2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165" fontId="3" fillId="3" borderId="2" xfId="2" applyNumberFormat="1" applyFont="1" applyFill="1" applyBorder="1" applyAlignment="1">
      <alignment horizontal="center" vertical="center"/>
    </xf>
    <xf numFmtId="0" fontId="4" fillId="0" borderId="0" xfId="3" applyFont="1"/>
    <xf numFmtId="0" fontId="5" fillId="0" borderId="0" xfId="3" applyFont="1"/>
    <xf numFmtId="43" fontId="6" fillId="0" borderId="0" xfId="1" applyFont="1"/>
    <xf numFmtId="40" fontId="1" fillId="0" borderId="0" xfId="3" applyNumberFormat="1"/>
    <xf numFmtId="165" fontId="3" fillId="2" borderId="3" xfId="1" applyNumberFormat="1" applyFont="1" applyFill="1" applyBorder="1"/>
    <xf numFmtId="165" fontId="3" fillId="2" borderId="0" xfId="2" applyNumberFormat="1" applyFont="1" applyFill="1" applyBorder="1"/>
    <xf numFmtId="43" fontId="1" fillId="0" borderId="4" xfId="1" applyBorder="1"/>
    <xf numFmtId="165" fontId="1" fillId="0" borderId="0" xfId="3" applyNumberFormat="1"/>
    <xf numFmtId="9" fontId="7" fillId="0" borderId="0" xfId="4" applyFont="1"/>
    <xf numFmtId="43" fontId="7" fillId="0" borderId="0" xfId="1" applyFont="1"/>
    <xf numFmtId="40" fontId="8" fillId="0" borderId="5" xfId="0" applyNumberFormat="1" applyFont="1" applyBorder="1"/>
    <xf numFmtId="165" fontId="7" fillId="0" borderId="0" xfId="4" applyNumberFormat="1" applyFont="1"/>
    <xf numFmtId="165" fontId="2" fillId="3" borderId="0" xfId="2" applyNumberFormat="1" applyFont="1" applyFill="1"/>
    <xf numFmtId="165" fontId="3" fillId="2" borderId="0" xfId="1" applyNumberFormat="1" applyFont="1" applyFill="1" applyBorder="1"/>
    <xf numFmtId="49" fontId="1" fillId="0" borderId="0" xfId="3" applyNumberFormat="1"/>
    <xf numFmtId="0" fontId="9" fillId="0" borderId="0" xfId="0" applyFont="1"/>
    <xf numFmtId="165" fontId="1" fillId="0" borderId="0" xfId="1" applyNumberFormat="1"/>
    <xf numFmtId="43" fontId="1" fillId="0" borderId="0" xfId="3" applyNumberFormat="1"/>
    <xf numFmtId="166" fontId="1" fillId="0" borderId="0" xfId="3" applyNumberFormat="1"/>
  </cellXfs>
  <cellStyles count="5">
    <cellStyle name="Comma" xfId="1" builtinId="3"/>
    <cellStyle name="Comma 7" xfId="2" xr:uid="{C09D9240-F923-4628-AA7D-B0DD964F02D7}"/>
    <cellStyle name="Normal" xfId="0" builtinId="0"/>
    <cellStyle name="Normal 3" xfId="3" xr:uid="{32B64C8D-ECBB-4608-909E-83429E28834E}"/>
    <cellStyle name="Percent 5" xfId="4" xr:uid="{681B500E-29BF-4EBF-AB82-51F8CD327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gallardo_alta_aero/Documents/PC-Documents/Accounting/Budget/2021/Budget%20Oct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G 2021"/>
      <sheetName val="Oct"/>
      <sheetName val="Miembros"/>
      <sheetName val="Miembros1"/>
      <sheetName val="Salario"/>
      <sheetName val="Salario y Seg"/>
      <sheetName val="Asesores"/>
      <sheetName val="Comunicaciones"/>
      <sheetName val="Gastos de Oficina"/>
      <sheetName val="Event 2021"/>
      <sheetName val="Sheet2"/>
      <sheetName val="Sheet3"/>
      <sheetName val="Subscriptions"/>
      <sheetName val="Accounting"/>
      <sheetName val="Capital"/>
    </sheetNames>
    <sheetDataSet>
      <sheetData sheetId="0">
        <row r="35">
          <cell r="D35">
            <v>453663.91999999981</v>
          </cell>
          <cell r="F35">
            <v>340798</v>
          </cell>
          <cell r="G35">
            <v>112865.91999999981</v>
          </cell>
        </row>
      </sheetData>
      <sheetData sheetId="1">
        <row r="7">
          <cell r="U7">
            <v>27848</v>
          </cell>
          <cell r="V7">
            <v>0</v>
          </cell>
        </row>
        <row r="11">
          <cell r="U11">
            <v>572309.75</v>
          </cell>
          <cell r="V11">
            <v>624625</v>
          </cell>
        </row>
        <row r="12">
          <cell r="U12">
            <v>287497</v>
          </cell>
          <cell r="V12">
            <v>279300</v>
          </cell>
        </row>
        <row r="17">
          <cell r="U17">
            <v>206905</v>
          </cell>
          <cell r="V17">
            <v>437475</v>
          </cell>
        </row>
        <row r="18">
          <cell r="U18">
            <v>240800</v>
          </cell>
          <cell r="V18">
            <v>295100</v>
          </cell>
        </row>
        <row r="22">
          <cell r="U22">
            <v>0</v>
          </cell>
          <cell r="V22">
            <v>67600</v>
          </cell>
        </row>
        <row r="23">
          <cell r="U23">
            <v>0</v>
          </cell>
          <cell r="V23">
            <v>69800</v>
          </cell>
        </row>
        <row r="26">
          <cell r="U26">
            <v>0</v>
          </cell>
          <cell r="V26">
            <v>31580</v>
          </cell>
        </row>
        <row r="27">
          <cell r="U27">
            <v>0</v>
          </cell>
          <cell r="V27">
            <v>81200</v>
          </cell>
        </row>
        <row r="28">
          <cell r="U28">
            <v>0</v>
          </cell>
        </row>
        <row r="52">
          <cell r="U52">
            <v>8185.4</v>
          </cell>
          <cell r="V52">
            <v>0</v>
          </cell>
        </row>
        <row r="57">
          <cell r="U57">
            <v>136841.5</v>
          </cell>
          <cell r="V57">
            <v>115000</v>
          </cell>
        </row>
        <row r="58">
          <cell r="U58">
            <v>43948.22</v>
          </cell>
          <cell r="V58">
            <v>76720</v>
          </cell>
        </row>
        <row r="59">
          <cell r="U59">
            <v>70162.010000000009</v>
          </cell>
          <cell r="V59">
            <v>64500</v>
          </cell>
        </row>
        <row r="60">
          <cell r="U60">
            <v>18464.500000000007</v>
          </cell>
          <cell r="V60">
            <v>327235</v>
          </cell>
        </row>
        <row r="61">
          <cell r="U61">
            <v>20618.739999999998</v>
          </cell>
          <cell r="V61">
            <v>31231</v>
          </cell>
        </row>
        <row r="62">
          <cell r="U62">
            <v>81242.710000000006</v>
          </cell>
          <cell r="V62">
            <v>90000</v>
          </cell>
        </row>
        <row r="63">
          <cell r="U63">
            <v>41170</v>
          </cell>
          <cell r="V63">
            <v>50000</v>
          </cell>
        </row>
        <row r="64">
          <cell r="U64">
            <v>46578.00999999998</v>
          </cell>
          <cell r="V64">
            <v>30000</v>
          </cell>
        </row>
        <row r="67">
          <cell r="U67">
            <v>107120</v>
          </cell>
          <cell r="V67">
            <v>105000</v>
          </cell>
        </row>
        <row r="68">
          <cell r="U68">
            <v>20853.5</v>
          </cell>
          <cell r="V68">
            <v>90000</v>
          </cell>
        </row>
        <row r="69">
          <cell r="U69">
            <v>9965.380000000001</v>
          </cell>
          <cell r="V69">
            <v>25500</v>
          </cell>
        </row>
        <row r="70">
          <cell r="U70">
            <v>157544.93</v>
          </cell>
          <cell r="V70">
            <v>174510</v>
          </cell>
        </row>
        <row r="71">
          <cell r="U71">
            <v>7432.98</v>
          </cell>
          <cell r="V71">
            <v>21874</v>
          </cell>
        </row>
        <row r="72">
          <cell r="U72">
            <v>71398</v>
          </cell>
          <cell r="V72">
            <v>90000</v>
          </cell>
        </row>
        <row r="73">
          <cell r="U73">
            <v>28282</v>
          </cell>
          <cell r="V73">
            <v>35000</v>
          </cell>
        </row>
        <row r="74">
          <cell r="U74">
            <v>-51000</v>
          </cell>
          <cell r="V74">
            <v>-50000</v>
          </cell>
        </row>
        <row r="75">
          <cell r="U75">
            <v>24418.95</v>
          </cell>
          <cell r="V75">
            <v>30000</v>
          </cell>
        </row>
        <row r="78">
          <cell r="U78">
            <v>18750</v>
          </cell>
          <cell r="V78">
            <v>33672</v>
          </cell>
        </row>
        <row r="79">
          <cell r="U79">
            <v>0</v>
          </cell>
          <cell r="V79">
            <v>11750</v>
          </cell>
        </row>
        <row r="80">
          <cell r="U80">
            <v>0</v>
          </cell>
          <cell r="V80">
            <v>11300</v>
          </cell>
        </row>
        <row r="81">
          <cell r="U81">
            <v>0</v>
          </cell>
          <cell r="V81">
            <v>41000</v>
          </cell>
        </row>
        <row r="82">
          <cell r="U82">
            <v>0</v>
          </cell>
          <cell r="V82">
            <v>2366</v>
          </cell>
        </row>
        <row r="83">
          <cell r="U83">
            <v>0</v>
          </cell>
          <cell r="V83">
            <v>24000</v>
          </cell>
        </row>
        <row r="84">
          <cell r="U84">
            <v>0</v>
          </cell>
          <cell r="V84">
            <v>0</v>
          </cell>
        </row>
        <row r="85">
          <cell r="U85">
            <v>144</v>
          </cell>
          <cell r="V85">
            <v>5395</v>
          </cell>
        </row>
        <row r="88">
          <cell r="U88">
            <v>19431</v>
          </cell>
          <cell r="V88">
            <v>12000</v>
          </cell>
        </row>
        <row r="89">
          <cell r="U89">
            <v>0</v>
          </cell>
          <cell r="V89">
            <v>10450</v>
          </cell>
        </row>
        <row r="90">
          <cell r="U90">
            <v>0</v>
          </cell>
          <cell r="V90">
            <v>11000</v>
          </cell>
        </row>
        <row r="91">
          <cell r="U91">
            <v>0</v>
          </cell>
          <cell r="V91">
            <v>44150</v>
          </cell>
        </row>
        <row r="92">
          <cell r="U92">
            <v>0</v>
          </cell>
          <cell r="V92">
            <v>1579</v>
          </cell>
        </row>
        <row r="93">
          <cell r="U93">
            <v>0</v>
          </cell>
          <cell r="V93">
            <v>25000</v>
          </cell>
        </row>
        <row r="94">
          <cell r="U94">
            <v>0</v>
          </cell>
          <cell r="V94">
            <v>0</v>
          </cell>
        </row>
        <row r="95">
          <cell r="U95">
            <v>144</v>
          </cell>
          <cell r="V95">
            <v>5650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75E8-7730-499E-8758-32800F5C1A2B}">
  <dimension ref="A1:N196"/>
  <sheetViews>
    <sheetView tabSelected="1" zoomScale="160" zoomScaleNormal="160" workbookViewId="0">
      <selection activeCell="F96" sqref="F96"/>
    </sheetView>
  </sheetViews>
  <sheetFormatPr defaultColWidth="12.265625" defaultRowHeight="12.75"/>
  <cols>
    <col min="1" max="1" width="12.265625" style="3"/>
    <col min="2" max="2" width="33.19921875" style="3" customWidth="1"/>
    <col min="3" max="3" width="11.9296875" style="3" bestFit="1" customWidth="1"/>
    <col min="4" max="4" width="10" style="3" bestFit="1" customWidth="1"/>
    <col min="5" max="5" width="18" style="3" bestFit="1" customWidth="1"/>
    <col min="6" max="6" width="17.46484375" style="3" customWidth="1"/>
    <col min="7" max="7" width="15.1328125" style="3" customWidth="1"/>
    <col min="8" max="8" width="19" style="3" bestFit="1" customWidth="1"/>
    <col min="9" max="9" width="12.265625" style="4" bestFit="1" customWidth="1"/>
    <col min="10" max="10" width="12.73046875" style="3" bestFit="1" customWidth="1"/>
    <col min="11" max="11" width="12.86328125" style="3" bestFit="1" customWidth="1"/>
    <col min="12" max="12" width="10.265625" style="3" bestFit="1" customWidth="1"/>
    <col min="13" max="13" width="12.86328125" style="4" bestFit="1" customWidth="1"/>
    <col min="14" max="14" width="18" style="3" bestFit="1" customWidth="1"/>
    <col min="15" max="252" width="9.1328125" style="3" customWidth="1"/>
    <col min="253" max="253" width="7.59765625" style="3" customWidth="1"/>
    <col min="254" max="254" width="27.1328125" style="3" bestFit="1" customWidth="1"/>
    <col min="255" max="255" width="12.86328125" style="3" bestFit="1" customWidth="1"/>
    <col min="256" max="257" width="12.265625" style="3"/>
    <col min="258" max="258" width="33.19921875" style="3" customWidth="1"/>
    <col min="259" max="259" width="11.9296875" style="3" bestFit="1" customWidth="1"/>
    <col min="260" max="260" width="10" style="3" bestFit="1" customWidth="1"/>
    <col min="261" max="261" width="18" style="3" bestFit="1" customWidth="1"/>
    <col min="262" max="262" width="17.46484375" style="3" customWidth="1"/>
    <col min="263" max="263" width="15.1328125" style="3" customWidth="1"/>
    <col min="264" max="264" width="19" style="3" bestFit="1" customWidth="1"/>
    <col min="265" max="265" width="12.265625" style="3" bestFit="1"/>
    <col min="266" max="266" width="12.73046875" style="3" bestFit="1" customWidth="1"/>
    <col min="267" max="267" width="12.86328125" style="3" bestFit="1" customWidth="1"/>
    <col min="268" max="268" width="10.265625" style="3" bestFit="1" customWidth="1"/>
    <col min="269" max="269" width="12.86328125" style="3" bestFit="1" customWidth="1"/>
    <col min="270" max="270" width="18" style="3" bestFit="1" customWidth="1"/>
    <col min="271" max="508" width="9.1328125" style="3" customWidth="1"/>
    <col min="509" max="509" width="7.59765625" style="3" customWidth="1"/>
    <col min="510" max="510" width="27.1328125" style="3" bestFit="1" customWidth="1"/>
    <col min="511" max="511" width="12.86328125" style="3" bestFit="1" customWidth="1"/>
    <col min="512" max="513" width="12.265625" style="3"/>
    <col min="514" max="514" width="33.19921875" style="3" customWidth="1"/>
    <col min="515" max="515" width="11.9296875" style="3" bestFit="1" customWidth="1"/>
    <col min="516" max="516" width="10" style="3" bestFit="1" customWidth="1"/>
    <col min="517" max="517" width="18" style="3" bestFit="1" customWidth="1"/>
    <col min="518" max="518" width="17.46484375" style="3" customWidth="1"/>
    <col min="519" max="519" width="15.1328125" style="3" customWidth="1"/>
    <col min="520" max="520" width="19" style="3" bestFit="1" customWidth="1"/>
    <col min="521" max="521" width="12.265625" style="3" bestFit="1"/>
    <col min="522" max="522" width="12.73046875" style="3" bestFit="1" customWidth="1"/>
    <col min="523" max="523" width="12.86328125" style="3" bestFit="1" customWidth="1"/>
    <col min="524" max="524" width="10.265625" style="3" bestFit="1" customWidth="1"/>
    <col min="525" max="525" width="12.86328125" style="3" bestFit="1" customWidth="1"/>
    <col min="526" max="526" width="18" style="3" bestFit="1" customWidth="1"/>
    <col min="527" max="764" width="9.1328125" style="3" customWidth="1"/>
    <col min="765" max="765" width="7.59765625" style="3" customWidth="1"/>
    <col min="766" max="766" width="27.1328125" style="3" bestFit="1" customWidth="1"/>
    <col min="767" max="767" width="12.86328125" style="3" bestFit="1" customWidth="1"/>
    <col min="768" max="769" width="12.265625" style="3"/>
    <col min="770" max="770" width="33.19921875" style="3" customWidth="1"/>
    <col min="771" max="771" width="11.9296875" style="3" bestFit="1" customWidth="1"/>
    <col min="772" max="772" width="10" style="3" bestFit="1" customWidth="1"/>
    <col min="773" max="773" width="18" style="3" bestFit="1" customWidth="1"/>
    <col min="774" max="774" width="17.46484375" style="3" customWidth="1"/>
    <col min="775" max="775" width="15.1328125" style="3" customWidth="1"/>
    <col min="776" max="776" width="19" style="3" bestFit="1" customWidth="1"/>
    <col min="777" max="777" width="12.265625" style="3" bestFit="1"/>
    <col min="778" max="778" width="12.73046875" style="3" bestFit="1" customWidth="1"/>
    <col min="779" max="779" width="12.86328125" style="3" bestFit="1" customWidth="1"/>
    <col min="780" max="780" width="10.265625" style="3" bestFit="1" customWidth="1"/>
    <col min="781" max="781" width="12.86328125" style="3" bestFit="1" customWidth="1"/>
    <col min="782" max="782" width="18" style="3" bestFit="1" customWidth="1"/>
    <col min="783" max="1020" width="9.1328125" style="3" customWidth="1"/>
    <col min="1021" max="1021" width="7.59765625" style="3" customWidth="1"/>
    <col min="1022" max="1022" width="27.1328125" style="3" bestFit="1" customWidth="1"/>
    <col min="1023" max="1023" width="12.86328125" style="3" bestFit="1" customWidth="1"/>
    <col min="1024" max="1025" width="12.265625" style="3"/>
    <col min="1026" max="1026" width="33.19921875" style="3" customWidth="1"/>
    <col min="1027" max="1027" width="11.9296875" style="3" bestFit="1" customWidth="1"/>
    <col min="1028" max="1028" width="10" style="3" bestFit="1" customWidth="1"/>
    <col min="1029" max="1029" width="18" style="3" bestFit="1" customWidth="1"/>
    <col min="1030" max="1030" width="17.46484375" style="3" customWidth="1"/>
    <col min="1031" max="1031" width="15.1328125" style="3" customWidth="1"/>
    <col min="1032" max="1032" width="19" style="3" bestFit="1" customWidth="1"/>
    <col min="1033" max="1033" width="12.265625" style="3" bestFit="1"/>
    <col min="1034" max="1034" width="12.73046875" style="3" bestFit="1" customWidth="1"/>
    <col min="1035" max="1035" width="12.86328125" style="3" bestFit="1" customWidth="1"/>
    <col min="1036" max="1036" width="10.265625" style="3" bestFit="1" customWidth="1"/>
    <col min="1037" max="1037" width="12.86328125" style="3" bestFit="1" customWidth="1"/>
    <col min="1038" max="1038" width="18" style="3" bestFit="1" customWidth="1"/>
    <col min="1039" max="1276" width="9.1328125" style="3" customWidth="1"/>
    <col min="1277" max="1277" width="7.59765625" style="3" customWidth="1"/>
    <col min="1278" max="1278" width="27.1328125" style="3" bestFit="1" customWidth="1"/>
    <col min="1279" max="1279" width="12.86328125" style="3" bestFit="1" customWidth="1"/>
    <col min="1280" max="1281" width="12.265625" style="3"/>
    <col min="1282" max="1282" width="33.19921875" style="3" customWidth="1"/>
    <col min="1283" max="1283" width="11.9296875" style="3" bestFit="1" customWidth="1"/>
    <col min="1284" max="1284" width="10" style="3" bestFit="1" customWidth="1"/>
    <col min="1285" max="1285" width="18" style="3" bestFit="1" customWidth="1"/>
    <col min="1286" max="1286" width="17.46484375" style="3" customWidth="1"/>
    <col min="1287" max="1287" width="15.1328125" style="3" customWidth="1"/>
    <col min="1288" max="1288" width="19" style="3" bestFit="1" customWidth="1"/>
    <col min="1289" max="1289" width="12.265625" style="3" bestFit="1"/>
    <col min="1290" max="1290" width="12.73046875" style="3" bestFit="1" customWidth="1"/>
    <col min="1291" max="1291" width="12.86328125" style="3" bestFit="1" customWidth="1"/>
    <col min="1292" max="1292" width="10.265625" style="3" bestFit="1" customWidth="1"/>
    <col min="1293" max="1293" width="12.86328125" style="3" bestFit="1" customWidth="1"/>
    <col min="1294" max="1294" width="18" style="3" bestFit="1" customWidth="1"/>
    <col min="1295" max="1532" width="9.1328125" style="3" customWidth="1"/>
    <col min="1533" max="1533" width="7.59765625" style="3" customWidth="1"/>
    <col min="1534" max="1534" width="27.1328125" style="3" bestFit="1" customWidth="1"/>
    <col min="1535" max="1535" width="12.86328125" style="3" bestFit="1" customWidth="1"/>
    <col min="1536" max="1537" width="12.265625" style="3"/>
    <col min="1538" max="1538" width="33.19921875" style="3" customWidth="1"/>
    <col min="1539" max="1539" width="11.9296875" style="3" bestFit="1" customWidth="1"/>
    <col min="1540" max="1540" width="10" style="3" bestFit="1" customWidth="1"/>
    <col min="1541" max="1541" width="18" style="3" bestFit="1" customWidth="1"/>
    <col min="1542" max="1542" width="17.46484375" style="3" customWidth="1"/>
    <col min="1543" max="1543" width="15.1328125" style="3" customWidth="1"/>
    <col min="1544" max="1544" width="19" style="3" bestFit="1" customWidth="1"/>
    <col min="1545" max="1545" width="12.265625" style="3" bestFit="1"/>
    <col min="1546" max="1546" width="12.73046875" style="3" bestFit="1" customWidth="1"/>
    <col min="1547" max="1547" width="12.86328125" style="3" bestFit="1" customWidth="1"/>
    <col min="1548" max="1548" width="10.265625" style="3" bestFit="1" customWidth="1"/>
    <col min="1549" max="1549" width="12.86328125" style="3" bestFit="1" customWidth="1"/>
    <col min="1550" max="1550" width="18" style="3" bestFit="1" customWidth="1"/>
    <col min="1551" max="1788" width="9.1328125" style="3" customWidth="1"/>
    <col min="1789" max="1789" width="7.59765625" style="3" customWidth="1"/>
    <col min="1790" max="1790" width="27.1328125" style="3" bestFit="1" customWidth="1"/>
    <col min="1791" max="1791" width="12.86328125" style="3" bestFit="1" customWidth="1"/>
    <col min="1792" max="1793" width="12.265625" style="3"/>
    <col min="1794" max="1794" width="33.19921875" style="3" customWidth="1"/>
    <col min="1795" max="1795" width="11.9296875" style="3" bestFit="1" customWidth="1"/>
    <col min="1796" max="1796" width="10" style="3" bestFit="1" customWidth="1"/>
    <col min="1797" max="1797" width="18" style="3" bestFit="1" customWidth="1"/>
    <col min="1798" max="1798" width="17.46484375" style="3" customWidth="1"/>
    <col min="1799" max="1799" width="15.1328125" style="3" customWidth="1"/>
    <col min="1800" max="1800" width="19" style="3" bestFit="1" customWidth="1"/>
    <col min="1801" max="1801" width="12.265625" style="3" bestFit="1"/>
    <col min="1802" max="1802" width="12.73046875" style="3" bestFit="1" customWidth="1"/>
    <col min="1803" max="1803" width="12.86328125" style="3" bestFit="1" customWidth="1"/>
    <col min="1804" max="1804" width="10.265625" style="3" bestFit="1" customWidth="1"/>
    <col min="1805" max="1805" width="12.86328125" style="3" bestFit="1" customWidth="1"/>
    <col min="1806" max="1806" width="18" style="3" bestFit="1" customWidth="1"/>
    <col min="1807" max="2044" width="9.1328125" style="3" customWidth="1"/>
    <col min="2045" max="2045" width="7.59765625" style="3" customWidth="1"/>
    <col min="2046" max="2046" width="27.1328125" style="3" bestFit="1" customWidth="1"/>
    <col min="2047" max="2047" width="12.86328125" style="3" bestFit="1" customWidth="1"/>
    <col min="2048" max="2049" width="12.265625" style="3"/>
    <col min="2050" max="2050" width="33.19921875" style="3" customWidth="1"/>
    <col min="2051" max="2051" width="11.9296875" style="3" bestFit="1" customWidth="1"/>
    <col min="2052" max="2052" width="10" style="3" bestFit="1" customWidth="1"/>
    <col min="2053" max="2053" width="18" style="3" bestFit="1" customWidth="1"/>
    <col min="2054" max="2054" width="17.46484375" style="3" customWidth="1"/>
    <col min="2055" max="2055" width="15.1328125" style="3" customWidth="1"/>
    <col min="2056" max="2056" width="19" style="3" bestFit="1" customWidth="1"/>
    <col min="2057" max="2057" width="12.265625" style="3" bestFit="1"/>
    <col min="2058" max="2058" width="12.73046875" style="3" bestFit="1" customWidth="1"/>
    <col min="2059" max="2059" width="12.86328125" style="3" bestFit="1" customWidth="1"/>
    <col min="2060" max="2060" width="10.265625" style="3" bestFit="1" customWidth="1"/>
    <col min="2061" max="2061" width="12.86328125" style="3" bestFit="1" customWidth="1"/>
    <col min="2062" max="2062" width="18" style="3" bestFit="1" customWidth="1"/>
    <col min="2063" max="2300" width="9.1328125" style="3" customWidth="1"/>
    <col min="2301" max="2301" width="7.59765625" style="3" customWidth="1"/>
    <col min="2302" max="2302" width="27.1328125" style="3" bestFit="1" customWidth="1"/>
    <col min="2303" max="2303" width="12.86328125" style="3" bestFit="1" customWidth="1"/>
    <col min="2304" max="2305" width="12.265625" style="3"/>
    <col min="2306" max="2306" width="33.19921875" style="3" customWidth="1"/>
    <col min="2307" max="2307" width="11.9296875" style="3" bestFit="1" customWidth="1"/>
    <col min="2308" max="2308" width="10" style="3" bestFit="1" customWidth="1"/>
    <col min="2309" max="2309" width="18" style="3" bestFit="1" customWidth="1"/>
    <col min="2310" max="2310" width="17.46484375" style="3" customWidth="1"/>
    <col min="2311" max="2311" width="15.1328125" style="3" customWidth="1"/>
    <col min="2312" max="2312" width="19" style="3" bestFit="1" customWidth="1"/>
    <col min="2313" max="2313" width="12.265625" style="3" bestFit="1"/>
    <col min="2314" max="2314" width="12.73046875" style="3" bestFit="1" customWidth="1"/>
    <col min="2315" max="2315" width="12.86328125" style="3" bestFit="1" customWidth="1"/>
    <col min="2316" max="2316" width="10.265625" style="3" bestFit="1" customWidth="1"/>
    <col min="2317" max="2317" width="12.86328125" style="3" bestFit="1" customWidth="1"/>
    <col min="2318" max="2318" width="18" style="3" bestFit="1" customWidth="1"/>
    <col min="2319" max="2556" width="9.1328125" style="3" customWidth="1"/>
    <col min="2557" max="2557" width="7.59765625" style="3" customWidth="1"/>
    <col min="2558" max="2558" width="27.1328125" style="3" bestFit="1" customWidth="1"/>
    <col min="2559" max="2559" width="12.86328125" style="3" bestFit="1" customWidth="1"/>
    <col min="2560" max="2561" width="12.265625" style="3"/>
    <col min="2562" max="2562" width="33.19921875" style="3" customWidth="1"/>
    <col min="2563" max="2563" width="11.9296875" style="3" bestFit="1" customWidth="1"/>
    <col min="2564" max="2564" width="10" style="3" bestFit="1" customWidth="1"/>
    <col min="2565" max="2565" width="18" style="3" bestFit="1" customWidth="1"/>
    <col min="2566" max="2566" width="17.46484375" style="3" customWidth="1"/>
    <col min="2567" max="2567" width="15.1328125" style="3" customWidth="1"/>
    <col min="2568" max="2568" width="19" style="3" bestFit="1" customWidth="1"/>
    <col min="2569" max="2569" width="12.265625" style="3" bestFit="1"/>
    <col min="2570" max="2570" width="12.73046875" style="3" bestFit="1" customWidth="1"/>
    <col min="2571" max="2571" width="12.86328125" style="3" bestFit="1" customWidth="1"/>
    <col min="2572" max="2572" width="10.265625" style="3" bestFit="1" customWidth="1"/>
    <col min="2573" max="2573" width="12.86328125" style="3" bestFit="1" customWidth="1"/>
    <col min="2574" max="2574" width="18" style="3" bestFit="1" customWidth="1"/>
    <col min="2575" max="2812" width="9.1328125" style="3" customWidth="1"/>
    <col min="2813" max="2813" width="7.59765625" style="3" customWidth="1"/>
    <col min="2814" max="2814" width="27.1328125" style="3" bestFit="1" customWidth="1"/>
    <col min="2815" max="2815" width="12.86328125" style="3" bestFit="1" customWidth="1"/>
    <col min="2816" max="2817" width="12.265625" style="3"/>
    <col min="2818" max="2818" width="33.19921875" style="3" customWidth="1"/>
    <col min="2819" max="2819" width="11.9296875" style="3" bestFit="1" customWidth="1"/>
    <col min="2820" max="2820" width="10" style="3" bestFit="1" customWidth="1"/>
    <col min="2821" max="2821" width="18" style="3" bestFit="1" customWidth="1"/>
    <col min="2822" max="2822" width="17.46484375" style="3" customWidth="1"/>
    <col min="2823" max="2823" width="15.1328125" style="3" customWidth="1"/>
    <col min="2824" max="2824" width="19" style="3" bestFit="1" customWidth="1"/>
    <col min="2825" max="2825" width="12.265625" style="3" bestFit="1"/>
    <col min="2826" max="2826" width="12.73046875" style="3" bestFit="1" customWidth="1"/>
    <col min="2827" max="2827" width="12.86328125" style="3" bestFit="1" customWidth="1"/>
    <col min="2828" max="2828" width="10.265625" style="3" bestFit="1" customWidth="1"/>
    <col min="2829" max="2829" width="12.86328125" style="3" bestFit="1" customWidth="1"/>
    <col min="2830" max="2830" width="18" style="3" bestFit="1" customWidth="1"/>
    <col min="2831" max="3068" width="9.1328125" style="3" customWidth="1"/>
    <col min="3069" max="3069" width="7.59765625" style="3" customWidth="1"/>
    <col min="3070" max="3070" width="27.1328125" style="3" bestFit="1" customWidth="1"/>
    <col min="3071" max="3071" width="12.86328125" style="3" bestFit="1" customWidth="1"/>
    <col min="3072" max="3073" width="12.265625" style="3"/>
    <col min="3074" max="3074" width="33.19921875" style="3" customWidth="1"/>
    <col min="3075" max="3075" width="11.9296875" style="3" bestFit="1" customWidth="1"/>
    <col min="3076" max="3076" width="10" style="3" bestFit="1" customWidth="1"/>
    <col min="3077" max="3077" width="18" style="3" bestFit="1" customWidth="1"/>
    <col min="3078" max="3078" width="17.46484375" style="3" customWidth="1"/>
    <col min="3079" max="3079" width="15.1328125" style="3" customWidth="1"/>
    <col min="3080" max="3080" width="19" style="3" bestFit="1" customWidth="1"/>
    <col min="3081" max="3081" width="12.265625" style="3" bestFit="1"/>
    <col min="3082" max="3082" width="12.73046875" style="3" bestFit="1" customWidth="1"/>
    <col min="3083" max="3083" width="12.86328125" style="3" bestFit="1" customWidth="1"/>
    <col min="3084" max="3084" width="10.265625" style="3" bestFit="1" customWidth="1"/>
    <col min="3085" max="3085" width="12.86328125" style="3" bestFit="1" customWidth="1"/>
    <col min="3086" max="3086" width="18" style="3" bestFit="1" customWidth="1"/>
    <col min="3087" max="3324" width="9.1328125" style="3" customWidth="1"/>
    <col min="3325" max="3325" width="7.59765625" style="3" customWidth="1"/>
    <col min="3326" max="3326" width="27.1328125" style="3" bestFit="1" customWidth="1"/>
    <col min="3327" max="3327" width="12.86328125" style="3" bestFit="1" customWidth="1"/>
    <col min="3328" max="3329" width="12.265625" style="3"/>
    <col min="3330" max="3330" width="33.19921875" style="3" customWidth="1"/>
    <col min="3331" max="3331" width="11.9296875" style="3" bestFit="1" customWidth="1"/>
    <col min="3332" max="3332" width="10" style="3" bestFit="1" customWidth="1"/>
    <col min="3333" max="3333" width="18" style="3" bestFit="1" customWidth="1"/>
    <col min="3334" max="3334" width="17.46484375" style="3" customWidth="1"/>
    <col min="3335" max="3335" width="15.1328125" style="3" customWidth="1"/>
    <col min="3336" max="3336" width="19" style="3" bestFit="1" customWidth="1"/>
    <col min="3337" max="3337" width="12.265625" style="3" bestFit="1"/>
    <col min="3338" max="3338" width="12.73046875" style="3" bestFit="1" customWidth="1"/>
    <col min="3339" max="3339" width="12.86328125" style="3" bestFit="1" customWidth="1"/>
    <col min="3340" max="3340" width="10.265625" style="3" bestFit="1" customWidth="1"/>
    <col min="3341" max="3341" width="12.86328125" style="3" bestFit="1" customWidth="1"/>
    <col min="3342" max="3342" width="18" style="3" bestFit="1" customWidth="1"/>
    <col min="3343" max="3580" width="9.1328125" style="3" customWidth="1"/>
    <col min="3581" max="3581" width="7.59765625" style="3" customWidth="1"/>
    <col min="3582" max="3582" width="27.1328125" style="3" bestFit="1" customWidth="1"/>
    <col min="3583" max="3583" width="12.86328125" style="3" bestFit="1" customWidth="1"/>
    <col min="3584" max="3585" width="12.265625" style="3"/>
    <col min="3586" max="3586" width="33.19921875" style="3" customWidth="1"/>
    <col min="3587" max="3587" width="11.9296875" style="3" bestFit="1" customWidth="1"/>
    <col min="3588" max="3588" width="10" style="3" bestFit="1" customWidth="1"/>
    <col min="3589" max="3589" width="18" style="3" bestFit="1" customWidth="1"/>
    <col min="3590" max="3590" width="17.46484375" style="3" customWidth="1"/>
    <col min="3591" max="3591" width="15.1328125" style="3" customWidth="1"/>
    <col min="3592" max="3592" width="19" style="3" bestFit="1" customWidth="1"/>
    <col min="3593" max="3593" width="12.265625" style="3" bestFit="1"/>
    <col min="3594" max="3594" width="12.73046875" style="3" bestFit="1" customWidth="1"/>
    <col min="3595" max="3595" width="12.86328125" style="3" bestFit="1" customWidth="1"/>
    <col min="3596" max="3596" width="10.265625" style="3" bestFit="1" customWidth="1"/>
    <col min="3597" max="3597" width="12.86328125" style="3" bestFit="1" customWidth="1"/>
    <col min="3598" max="3598" width="18" style="3" bestFit="1" customWidth="1"/>
    <col min="3599" max="3836" width="9.1328125" style="3" customWidth="1"/>
    <col min="3837" max="3837" width="7.59765625" style="3" customWidth="1"/>
    <col min="3838" max="3838" width="27.1328125" style="3" bestFit="1" customWidth="1"/>
    <col min="3839" max="3839" width="12.86328125" style="3" bestFit="1" customWidth="1"/>
    <col min="3840" max="3841" width="12.265625" style="3"/>
    <col min="3842" max="3842" width="33.19921875" style="3" customWidth="1"/>
    <col min="3843" max="3843" width="11.9296875" style="3" bestFit="1" customWidth="1"/>
    <col min="3844" max="3844" width="10" style="3" bestFit="1" customWidth="1"/>
    <col min="3845" max="3845" width="18" style="3" bestFit="1" customWidth="1"/>
    <col min="3846" max="3846" width="17.46484375" style="3" customWidth="1"/>
    <col min="3847" max="3847" width="15.1328125" style="3" customWidth="1"/>
    <col min="3848" max="3848" width="19" style="3" bestFit="1" customWidth="1"/>
    <col min="3849" max="3849" width="12.265625" style="3" bestFit="1"/>
    <col min="3850" max="3850" width="12.73046875" style="3" bestFit="1" customWidth="1"/>
    <col min="3851" max="3851" width="12.86328125" style="3" bestFit="1" customWidth="1"/>
    <col min="3852" max="3852" width="10.265625" style="3" bestFit="1" customWidth="1"/>
    <col min="3853" max="3853" width="12.86328125" style="3" bestFit="1" customWidth="1"/>
    <col min="3854" max="3854" width="18" style="3" bestFit="1" customWidth="1"/>
    <col min="3855" max="4092" width="9.1328125" style="3" customWidth="1"/>
    <col min="4093" max="4093" width="7.59765625" style="3" customWidth="1"/>
    <col min="4094" max="4094" width="27.1328125" style="3" bestFit="1" customWidth="1"/>
    <col min="4095" max="4095" width="12.86328125" style="3" bestFit="1" customWidth="1"/>
    <col min="4096" max="4097" width="12.265625" style="3"/>
    <col min="4098" max="4098" width="33.19921875" style="3" customWidth="1"/>
    <col min="4099" max="4099" width="11.9296875" style="3" bestFit="1" customWidth="1"/>
    <col min="4100" max="4100" width="10" style="3" bestFit="1" customWidth="1"/>
    <col min="4101" max="4101" width="18" style="3" bestFit="1" customWidth="1"/>
    <col min="4102" max="4102" width="17.46484375" style="3" customWidth="1"/>
    <col min="4103" max="4103" width="15.1328125" style="3" customWidth="1"/>
    <col min="4104" max="4104" width="19" style="3" bestFit="1" customWidth="1"/>
    <col min="4105" max="4105" width="12.265625" style="3" bestFit="1"/>
    <col min="4106" max="4106" width="12.73046875" style="3" bestFit="1" customWidth="1"/>
    <col min="4107" max="4107" width="12.86328125" style="3" bestFit="1" customWidth="1"/>
    <col min="4108" max="4108" width="10.265625" style="3" bestFit="1" customWidth="1"/>
    <col min="4109" max="4109" width="12.86328125" style="3" bestFit="1" customWidth="1"/>
    <col min="4110" max="4110" width="18" style="3" bestFit="1" customWidth="1"/>
    <col min="4111" max="4348" width="9.1328125" style="3" customWidth="1"/>
    <col min="4349" max="4349" width="7.59765625" style="3" customWidth="1"/>
    <col min="4350" max="4350" width="27.1328125" style="3" bestFit="1" customWidth="1"/>
    <col min="4351" max="4351" width="12.86328125" style="3" bestFit="1" customWidth="1"/>
    <col min="4352" max="4353" width="12.265625" style="3"/>
    <col min="4354" max="4354" width="33.19921875" style="3" customWidth="1"/>
    <col min="4355" max="4355" width="11.9296875" style="3" bestFit="1" customWidth="1"/>
    <col min="4356" max="4356" width="10" style="3" bestFit="1" customWidth="1"/>
    <col min="4357" max="4357" width="18" style="3" bestFit="1" customWidth="1"/>
    <col min="4358" max="4358" width="17.46484375" style="3" customWidth="1"/>
    <col min="4359" max="4359" width="15.1328125" style="3" customWidth="1"/>
    <col min="4360" max="4360" width="19" style="3" bestFit="1" customWidth="1"/>
    <col min="4361" max="4361" width="12.265625" style="3" bestFit="1"/>
    <col min="4362" max="4362" width="12.73046875" style="3" bestFit="1" customWidth="1"/>
    <col min="4363" max="4363" width="12.86328125" style="3" bestFit="1" customWidth="1"/>
    <col min="4364" max="4364" width="10.265625" style="3" bestFit="1" customWidth="1"/>
    <col min="4365" max="4365" width="12.86328125" style="3" bestFit="1" customWidth="1"/>
    <col min="4366" max="4366" width="18" style="3" bestFit="1" customWidth="1"/>
    <col min="4367" max="4604" width="9.1328125" style="3" customWidth="1"/>
    <col min="4605" max="4605" width="7.59765625" style="3" customWidth="1"/>
    <col min="4606" max="4606" width="27.1328125" style="3" bestFit="1" customWidth="1"/>
    <col min="4607" max="4607" width="12.86328125" style="3" bestFit="1" customWidth="1"/>
    <col min="4608" max="4609" width="12.265625" style="3"/>
    <col min="4610" max="4610" width="33.19921875" style="3" customWidth="1"/>
    <col min="4611" max="4611" width="11.9296875" style="3" bestFit="1" customWidth="1"/>
    <col min="4612" max="4612" width="10" style="3" bestFit="1" customWidth="1"/>
    <col min="4613" max="4613" width="18" style="3" bestFit="1" customWidth="1"/>
    <col min="4614" max="4614" width="17.46484375" style="3" customWidth="1"/>
    <col min="4615" max="4615" width="15.1328125" style="3" customWidth="1"/>
    <col min="4616" max="4616" width="19" style="3" bestFit="1" customWidth="1"/>
    <col min="4617" max="4617" width="12.265625" style="3" bestFit="1"/>
    <col min="4618" max="4618" width="12.73046875" style="3" bestFit="1" customWidth="1"/>
    <col min="4619" max="4619" width="12.86328125" style="3" bestFit="1" customWidth="1"/>
    <col min="4620" max="4620" width="10.265625" style="3" bestFit="1" customWidth="1"/>
    <col min="4621" max="4621" width="12.86328125" style="3" bestFit="1" customWidth="1"/>
    <col min="4622" max="4622" width="18" style="3" bestFit="1" customWidth="1"/>
    <col min="4623" max="4860" width="9.1328125" style="3" customWidth="1"/>
    <col min="4861" max="4861" width="7.59765625" style="3" customWidth="1"/>
    <col min="4862" max="4862" width="27.1328125" style="3" bestFit="1" customWidth="1"/>
    <col min="4863" max="4863" width="12.86328125" style="3" bestFit="1" customWidth="1"/>
    <col min="4864" max="4865" width="12.265625" style="3"/>
    <col min="4866" max="4866" width="33.19921875" style="3" customWidth="1"/>
    <col min="4867" max="4867" width="11.9296875" style="3" bestFit="1" customWidth="1"/>
    <col min="4868" max="4868" width="10" style="3" bestFit="1" customWidth="1"/>
    <col min="4869" max="4869" width="18" style="3" bestFit="1" customWidth="1"/>
    <col min="4870" max="4870" width="17.46484375" style="3" customWidth="1"/>
    <col min="4871" max="4871" width="15.1328125" style="3" customWidth="1"/>
    <col min="4872" max="4872" width="19" style="3" bestFit="1" customWidth="1"/>
    <col min="4873" max="4873" width="12.265625" style="3" bestFit="1"/>
    <col min="4874" max="4874" width="12.73046875" style="3" bestFit="1" customWidth="1"/>
    <col min="4875" max="4875" width="12.86328125" style="3" bestFit="1" customWidth="1"/>
    <col min="4876" max="4876" width="10.265625" style="3" bestFit="1" customWidth="1"/>
    <col min="4877" max="4877" width="12.86328125" style="3" bestFit="1" customWidth="1"/>
    <col min="4878" max="4878" width="18" style="3" bestFit="1" customWidth="1"/>
    <col min="4879" max="5116" width="9.1328125" style="3" customWidth="1"/>
    <col min="5117" max="5117" width="7.59765625" style="3" customWidth="1"/>
    <col min="5118" max="5118" width="27.1328125" style="3" bestFit="1" customWidth="1"/>
    <col min="5119" max="5119" width="12.86328125" style="3" bestFit="1" customWidth="1"/>
    <col min="5120" max="5121" width="12.265625" style="3"/>
    <col min="5122" max="5122" width="33.19921875" style="3" customWidth="1"/>
    <col min="5123" max="5123" width="11.9296875" style="3" bestFit="1" customWidth="1"/>
    <col min="5124" max="5124" width="10" style="3" bestFit="1" customWidth="1"/>
    <col min="5125" max="5125" width="18" style="3" bestFit="1" customWidth="1"/>
    <col min="5126" max="5126" width="17.46484375" style="3" customWidth="1"/>
    <col min="5127" max="5127" width="15.1328125" style="3" customWidth="1"/>
    <col min="5128" max="5128" width="19" style="3" bestFit="1" customWidth="1"/>
    <col min="5129" max="5129" width="12.265625" style="3" bestFit="1"/>
    <col min="5130" max="5130" width="12.73046875" style="3" bestFit="1" customWidth="1"/>
    <col min="5131" max="5131" width="12.86328125" style="3" bestFit="1" customWidth="1"/>
    <col min="5132" max="5132" width="10.265625" style="3" bestFit="1" customWidth="1"/>
    <col min="5133" max="5133" width="12.86328125" style="3" bestFit="1" customWidth="1"/>
    <col min="5134" max="5134" width="18" style="3" bestFit="1" customWidth="1"/>
    <col min="5135" max="5372" width="9.1328125" style="3" customWidth="1"/>
    <col min="5373" max="5373" width="7.59765625" style="3" customWidth="1"/>
    <col min="5374" max="5374" width="27.1328125" style="3" bestFit="1" customWidth="1"/>
    <col min="5375" max="5375" width="12.86328125" style="3" bestFit="1" customWidth="1"/>
    <col min="5376" max="5377" width="12.265625" style="3"/>
    <col min="5378" max="5378" width="33.19921875" style="3" customWidth="1"/>
    <col min="5379" max="5379" width="11.9296875" style="3" bestFit="1" customWidth="1"/>
    <col min="5380" max="5380" width="10" style="3" bestFit="1" customWidth="1"/>
    <col min="5381" max="5381" width="18" style="3" bestFit="1" customWidth="1"/>
    <col min="5382" max="5382" width="17.46484375" style="3" customWidth="1"/>
    <col min="5383" max="5383" width="15.1328125" style="3" customWidth="1"/>
    <col min="5384" max="5384" width="19" style="3" bestFit="1" customWidth="1"/>
    <col min="5385" max="5385" width="12.265625" style="3" bestFit="1"/>
    <col min="5386" max="5386" width="12.73046875" style="3" bestFit="1" customWidth="1"/>
    <col min="5387" max="5387" width="12.86328125" style="3" bestFit="1" customWidth="1"/>
    <col min="5388" max="5388" width="10.265625" style="3" bestFit="1" customWidth="1"/>
    <col min="5389" max="5389" width="12.86328125" style="3" bestFit="1" customWidth="1"/>
    <col min="5390" max="5390" width="18" style="3" bestFit="1" customWidth="1"/>
    <col min="5391" max="5628" width="9.1328125" style="3" customWidth="1"/>
    <col min="5629" max="5629" width="7.59765625" style="3" customWidth="1"/>
    <col min="5630" max="5630" width="27.1328125" style="3" bestFit="1" customWidth="1"/>
    <col min="5631" max="5631" width="12.86328125" style="3" bestFit="1" customWidth="1"/>
    <col min="5632" max="5633" width="12.265625" style="3"/>
    <col min="5634" max="5634" width="33.19921875" style="3" customWidth="1"/>
    <col min="5635" max="5635" width="11.9296875" style="3" bestFit="1" customWidth="1"/>
    <col min="5636" max="5636" width="10" style="3" bestFit="1" customWidth="1"/>
    <col min="5637" max="5637" width="18" style="3" bestFit="1" customWidth="1"/>
    <col min="5638" max="5638" width="17.46484375" style="3" customWidth="1"/>
    <col min="5639" max="5639" width="15.1328125" style="3" customWidth="1"/>
    <col min="5640" max="5640" width="19" style="3" bestFit="1" customWidth="1"/>
    <col min="5641" max="5641" width="12.265625" style="3" bestFit="1"/>
    <col min="5642" max="5642" width="12.73046875" style="3" bestFit="1" customWidth="1"/>
    <col min="5643" max="5643" width="12.86328125" style="3" bestFit="1" customWidth="1"/>
    <col min="5644" max="5644" width="10.265625" style="3" bestFit="1" customWidth="1"/>
    <col min="5645" max="5645" width="12.86328125" style="3" bestFit="1" customWidth="1"/>
    <col min="5646" max="5646" width="18" style="3" bestFit="1" customWidth="1"/>
    <col min="5647" max="5884" width="9.1328125" style="3" customWidth="1"/>
    <col min="5885" max="5885" width="7.59765625" style="3" customWidth="1"/>
    <col min="5886" max="5886" width="27.1328125" style="3" bestFit="1" customWidth="1"/>
    <col min="5887" max="5887" width="12.86328125" style="3" bestFit="1" customWidth="1"/>
    <col min="5888" max="5889" width="12.265625" style="3"/>
    <col min="5890" max="5890" width="33.19921875" style="3" customWidth="1"/>
    <col min="5891" max="5891" width="11.9296875" style="3" bestFit="1" customWidth="1"/>
    <col min="5892" max="5892" width="10" style="3" bestFit="1" customWidth="1"/>
    <col min="5893" max="5893" width="18" style="3" bestFit="1" customWidth="1"/>
    <col min="5894" max="5894" width="17.46484375" style="3" customWidth="1"/>
    <col min="5895" max="5895" width="15.1328125" style="3" customWidth="1"/>
    <col min="5896" max="5896" width="19" style="3" bestFit="1" customWidth="1"/>
    <col min="5897" max="5897" width="12.265625" style="3" bestFit="1"/>
    <col min="5898" max="5898" width="12.73046875" style="3" bestFit="1" customWidth="1"/>
    <col min="5899" max="5899" width="12.86328125" style="3" bestFit="1" customWidth="1"/>
    <col min="5900" max="5900" width="10.265625" style="3" bestFit="1" customWidth="1"/>
    <col min="5901" max="5901" width="12.86328125" style="3" bestFit="1" customWidth="1"/>
    <col min="5902" max="5902" width="18" style="3" bestFit="1" customWidth="1"/>
    <col min="5903" max="6140" width="9.1328125" style="3" customWidth="1"/>
    <col min="6141" max="6141" width="7.59765625" style="3" customWidth="1"/>
    <col min="6142" max="6142" width="27.1328125" style="3" bestFit="1" customWidth="1"/>
    <col min="6143" max="6143" width="12.86328125" style="3" bestFit="1" customWidth="1"/>
    <col min="6144" max="6145" width="12.265625" style="3"/>
    <col min="6146" max="6146" width="33.19921875" style="3" customWidth="1"/>
    <col min="6147" max="6147" width="11.9296875" style="3" bestFit="1" customWidth="1"/>
    <col min="6148" max="6148" width="10" style="3" bestFit="1" customWidth="1"/>
    <col min="6149" max="6149" width="18" style="3" bestFit="1" customWidth="1"/>
    <col min="6150" max="6150" width="17.46484375" style="3" customWidth="1"/>
    <col min="6151" max="6151" width="15.1328125" style="3" customWidth="1"/>
    <col min="6152" max="6152" width="19" style="3" bestFit="1" customWidth="1"/>
    <col min="6153" max="6153" width="12.265625" style="3" bestFit="1"/>
    <col min="6154" max="6154" width="12.73046875" style="3" bestFit="1" customWidth="1"/>
    <col min="6155" max="6155" width="12.86328125" style="3" bestFit="1" customWidth="1"/>
    <col min="6156" max="6156" width="10.265625" style="3" bestFit="1" customWidth="1"/>
    <col min="6157" max="6157" width="12.86328125" style="3" bestFit="1" customWidth="1"/>
    <col min="6158" max="6158" width="18" style="3" bestFit="1" customWidth="1"/>
    <col min="6159" max="6396" width="9.1328125" style="3" customWidth="1"/>
    <col min="6397" max="6397" width="7.59765625" style="3" customWidth="1"/>
    <col min="6398" max="6398" width="27.1328125" style="3" bestFit="1" customWidth="1"/>
    <col min="6399" max="6399" width="12.86328125" style="3" bestFit="1" customWidth="1"/>
    <col min="6400" max="6401" width="12.265625" style="3"/>
    <col min="6402" max="6402" width="33.19921875" style="3" customWidth="1"/>
    <col min="6403" max="6403" width="11.9296875" style="3" bestFit="1" customWidth="1"/>
    <col min="6404" max="6404" width="10" style="3" bestFit="1" customWidth="1"/>
    <col min="6405" max="6405" width="18" style="3" bestFit="1" customWidth="1"/>
    <col min="6406" max="6406" width="17.46484375" style="3" customWidth="1"/>
    <col min="6407" max="6407" width="15.1328125" style="3" customWidth="1"/>
    <col min="6408" max="6408" width="19" style="3" bestFit="1" customWidth="1"/>
    <col min="6409" max="6409" width="12.265625" style="3" bestFit="1"/>
    <col min="6410" max="6410" width="12.73046875" style="3" bestFit="1" customWidth="1"/>
    <col min="6411" max="6411" width="12.86328125" style="3" bestFit="1" customWidth="1"/>
    <col min="6412" max="6412" width="10.265625" style="3" bestFit="1" customWidth="1"/>
    <col min="6413" max="6413" width="12.86328125" style="3" bestFit="1" customWidth="1"/>
    <col min="6414" max="6414" width="18" style="3" bestFit="1" customWidth="1"/>
    <col min="6415" max="6652" width="9.1328125" style="3" customWidth="1"/>
    <col min="6653" max="6653" width="7.59765625" style="3" customWidth="1"/>
    <col min="6654" max="6654" width="27.1328125" style="3" bestFit="1" customWidth="1"/>
    <col min="6655" max="6655" width="12.86328125" style="3" bestFit="1" customWidth="1"/>
    <col min="6656" max="6657" width="12.265625" style="3"/>
    <col min="6658" max="6658" width="33.19921875" style="3" customWidth="1"/>
    <col min="6659" max="6659" width="11.9296875" style="3" bestFit="1" customWidth="1"/>
    <col min="6660" max="6660" width="10" style="3" bestFit="1" customWidth="1"/>
    <col min="6661" max="6661" width="18" style="3" bestFit="1" customWidth="1"/>
    <col min="6662" max="6662" width="17.46484375" style="3" customWidth="1"/>
    <col min="6663" max="6663" width="15.1328125" style="3" customWidth="1"/>
    <col min="6664" max="6664" width="19" style="3" bestFit="1" customWidth="1"/>
    <col min="6665" max="6665" width="12.265625" style="3" bestFit="1"/>
    <col min="6666" max="6666" width="12.73046875" style="3" bestFit="1" customWidth="1"/>
    <col min="6667" max="6667" width="12.86328125" style="3" bestFit="1" customWidth="1"/>
    <col min="6668" max="6668" width="10.265625" style="3" bestFit="1" customWidth="1"/>
    <col min="6669" max="6669" width="12.86328125" style="3" bestFit="1" customWidth="1"/>
    <col min="6670" max="6670" width="18" style="3" bestFit="1" customWidth="1"/>
    <col min="6671" max="6908" width="9.1328125" style="3" customWidth="1"/>
    <col min="6909" max="6909" width="7.59765625" style="3" customWidth="1"/>
    <col min="6910" max="6910" width="27.1328125" style="3" bestFit="1" customWidth="1"/>
    <col min="6911" max="6911" width="12.86328125" style="3" bestFit="1" customWidth="1"/>
    <col min="6912" max="6913" width="12.265625" style="3"/>
    <col min="6914" max="6914" width="33.19921875" style="3" customWidth="1"/>
    <col min="6915" max="6915" width="11.9296875" style="3" bestFit="1" customWidth="1"/>
    <col min="6916" max="6916" width="10" style="3" bestFit="1" customWidth="1"/>
    <col min="6917" max="6917" width="18" style="3" bestFit="1" customWidth="1"/>
    <col min="6918" max="6918" width="17.46484375" style="3" customWidth="1"/>
    <col min="6919" max="6919" width="15.1328125" style="3" customWidth="1"/>
    <col min="6920" max="6920" width="19" style="3" bestFit="1" customWidth="1"/>
    <col min="6921" max="6921" width="12.265625" style="3" bestFit="1"/>
    <col min="6922" max="6922" width="12.73046875" style="3" bestFit="1" customWidth="1"/>
    <col min="6923" max="6923" width="12.86328125" style="3" bestFit="1" customWidth="1"/>
    <col min="6924" max="6924" width="10.265625" style="3" bestFit="1" customWidth="1"/>
    <col min="6925" max="6925" width="12.86328125" style="3" bestFit="1" customWidth="1"/>
    <col min="6926" max="6926" width="18" style="3" bestFit="1" customWidth="1"/>
    <col min="6927" max="7164" width="9.1328125" style="3" customWidth="1"/>
    <col min="7165" max="7165" width="7.59765625" style="3" customWidth="1"/>
    <col min="7166" max="7166" width="27.1328125" style="3" bestFit="1" customWidth="1"/>
    <col min="7167" max="7167" width="12.86328125" style="3" bestFit="1" customWidth="1"/>
    <col min="7168" max="7169" width="12.265625" style="3"/>
    <col min="7170" max="7170" width="33.19921875" style="3" customWidth="1"/>
    <col min="7171" max="7171" width="11.9296875" style="3" bestFit="1" customWidth="1"/>
    <col min="7172" max="7172" width="10" style="3" bestFit="1" customWidth="1"/>
    <col min="7173" max="7173" width="18" style="3" bestFit="1" customWidth="1"/>
    <col min="7174" max="7174" width="17.46484375" style="3" customWidth="1"/>
    <col min="7175" max="7175" width="15.1328125" style="3" customWidth="1"/>
    <col min="7176" max="7176" width="19" style="3" bestFit="1" customWidth="1"/>
    <col min="7177" max="7177" width="12.265625" style="3" bestFit="1"/>
    <col min="7178" max="7178" width="12.73046875" style="3" bestFit="1" customWidth="1"/>
    <col min="7179" max="7179" width="12.86328125" style="3" bestFit="1" customWidth="1"/>
    <col min="7180" max="7180" width="10.265625" style="3" bestFit="1" customWidth="1"/>
    <col min="7181" max="7181" width="12.86328125" style="3" bestFit="1" customWidth="1"/>
    <col min="7182" max="7182" width="18" style="3" bestFit="1" customWidth="1"/>
    <col min="7183" max="7420" width="9.1328125" style="3" customWidth="1"/>
    <col min="7421" max="7421" width="7.59765625" style="3" customWidth="1"/>
    <col min="7422" max="7422" width="27.1328125" style="3" bestFit="1" customWidth="1"/>
    <col min="7423" max="7423" width="12.86328125" style="3" bestFit="1" customWidth="1"/>
    <col min="7424" max="7425" width="12.265625" style="3"/>
    <col min="7426" max="7426" width="33.19921875" style="3" customWidth="1"/>
    <col min="7427" max="7427" width="11.9296875" style="3" bestFit="1" customWidth="1"/>
    <col min="7428" max="7428" width="10" style="3" bestFit="1" customWidth="1"/>
    <col min="7429" max="7429" width="18" style="3" bestFit="1" customWidth="1"/>
    <col min="7430" max="7430" width="17.46484375" style="3" customWidth="1"/>
    <col min="7431" max="7431" width="15.1328125" style="3" customWidth="1"/>
    <col min="7432" max="7432" width="19" style="3" bestFit="1" customWidth="1"/>
    <col min="7433" max="7433" width="12.265625" style="3" bestFit="1"/>
    <col min="7434" max="7434" width="12.73046875" style="3" bestFit="1" customWidth="1"/>
    <col min="7435" max="7435" width="12.86328125" style="3" bestFit="1" customWidth="1"/>
    <col min="7436" max="7436" width="10.265625" style="3" bestFit="1" customWidth="1"/>
    <col min="7437" max="7437" width="12.86328125" style="3" bestFit="1" customWidth="1"/>
    <col min="7438" max="7438" width="18" style="3" bestFit="1" customWidth="1"/>
    <col min="7439" max="7676" width="9.1328125" style="3" customWidth="1"/>
    <col min="7677" max="7677" width="7.59765625" style="3" customWidth="1"/>
    <col min="7678" max="7678" width="27.1328125" style="3" bestFit="1" customWidth="1"/>
    <col min="7679" max="7679" width="12.86328125" style="3" bestFit="1" customWidth="1"/>
    <col min="7680" max="7681" width="12.265625" style="3"/>
    <col min="7682" max="7682" width="33.19921875" style="3" customWidth="1"/>
    <col min="7683" max="7683" width="11.9296875" style="3" bestFit="1" customWidth="1"/>
    <col min="7684" max="7684" width="10" style="3" bestFit="1" customWidth="1"/>
    <col min="7685" max="7685" width="18" style="3" bestFit="1" customWidth="1"/>
    <col min="7686" max="7686" width="17.46484375" style="3" customWidth="1"/>
    <col min="7687" max="7687" width="15.1328125" style="3" customWidth="1"/>
    <col min="7688" max="7688" width="19" style="3" bestFit="1" customWidth="1"/>
    <col min="7689" max="7689" width="12.265625" style="3" bestFit="1"/>
    <col min="7690" max="7690" width="12.73046875" style="3" bestFit="1" customWidth="1"/>
    <col min="7691" max="7691" width="12.86328125" style="3" bestFit="1" customWidth="1"/>
    <col min="7692" max="7692" width="10.265625" style="3" bestFit="1" customWidth="1"/>
    <col min="7693" max="7693" width="12.86328125" style="3" bestFit="1" customWidth="1"/>
    <col min="7694" max="7694" width="18" style="3" bestFit="1" customWidth="1"/>
    <col min="7695" max="7932" width="9.1328125" style="3" customWidth="1"/>
    <col min="7933" max="7933" width="7.59765625" style="3" customWidth="1"/>
    <col min="7934" max="7934" width="27.1328125" style="3" bestFit="1" customWidth="1"/>
    <col min="7935" max="7935" width="12.86328125" style="3" bestFit="1" customWidth="1"/>
    <col min="7936" max="7937" width="12.265625" style="3"/>
    <col min="7938" max="7938" width="33.19921875" style="3" customWidth="1"/>
    <col min="7939" max="7939" width="11.9296875" style="3" bestFit="1" customWidth="1"/>
    <col min="7940" max="7940" width="10" style="3" bestFit="1" customWidth="1"/>
    <col min="7941" max="7941" width="18" style="3" bestFit="1" customWidth="1"/>
    <col min="7942" max="7942" width="17.46484375" style="3" customWidth="1"/>
    <col min="7943" max="7943" width="15.1328125" style="3" customWidth="1"/>
    <col min="7944" max="7944" width="19" style="3" bestFit="1" customWidth="1"/>
    <col min="7945" max="7945" width="12.265625" style="3" bestFit="1"/>
    <col min="7946" max="7946" width="12.73046875" style="3" bestFit="1" customWidth="1"/>
    <col min="7947" max="7947" width="12.86328125" style="3" bestFit="1" customWidth="1"/>
    <col min="7948" max="7948" width="10.265625" style="3" bestFit="1" customWidth="1"/>
    <col min="7949" max="7949" width="12.86328125" style="3" bestFit="1" customWidth="1"/>
    <col min="7950" max="7950" width="18" style="3" bestFit="1" customWidth="1"/>
    <col min="7951" max="8188" width="9.1328125" style="3" customWidth="1"/>
    <col min="8189" max="8189" width="7.59765625" style="3" customWidth="1"/>
    <col min="8190" max="8190" width="27.1328125" style="3" bestFit="1" customWidth="1"/>
    <col min="8191" max="8191" width="12.86328125" style="3" bestFit="1" customWidth="1"/>
    <col min="8192" max="8193" width="12.265625" style="3"/>
    <col min="8194" max="8194" width="33.19921875" style="3" customWidth="1"/>
    <col min="8195" max="8195" width="11.9296875" style="3" bestFit="1" customWidth="1"/>
    <col min="8196" max="8196" width="10" style="3" bestFit="1" customWidth="1"/>
    <col min="8197" max="8197" width="18" style="3" bestFit="1" customWidth="1"/>
    <col min="8198" max="8198" width="17.46484375" style="3" customWidth="1"/>
    <col min="8199" max="8199" width="15.1328125" style="3" customWidth="1"/>
    <col min="8200" max="8200" width="19" style="3" bestFit="1" customWidth="1"/>
    <col min="8201" max="8201" width="12.265625" style="3" bestFit="1"/>
    <col min="8202" max="8202" width="12.73046875" style="3" bestFit="1" customWidth="1"/>
    <col min="8203" max="8203" width="12.86328125" style="3" bestFit="1" customWidth="1"/>
    <col min="8204" max="8204" width="10.265625" style="3" bestFit="1" customWidth="1"/>
    <col min="8205" max="8205" width="12.86328125" style="3" bestFit="1" customWidth="1"/>
    <col min="8206" max="8206" width="18" style="3" bestFit="1" customWidth="1"/>
    <col min="8207" max="8444" width="9.1328125" style="3" customWidth="1"/>
    <col min="8445" max="8445" width="7.59765625" style="3" customWidth="1"/>
    <col min="8446" max="8446" width="27.1328125" style="3" bestFit="1" customWidth="1"/>
    <col min="8447" max="8447" width="12.86328125" style="3" bestFit="1" customWidth="1"/>
    <col min="8448" max="8449" width="12.265625" style="3"/>
    <col min="8450" max="8450" width="33.19921875" style="3" customWidth="1"/>
    <col min="8451" max="8451" width="11.9296875" style="3" bestFit="1" customWidth="1"/>
    <col min="8452" max="8452" width="10" style="3" bestFit="1" customWidth="1"/>
    <col min="8453" max="8453" width="18" style="3" bestFit="1" customWidth="1"/>
    <col min="8454" max="8454" width="17.46484375" style="3" customWidth="1"/>
    <col min="8455" max="8455" width="15.1328125" style="3" customWidth="1"/>
    <col min="8456" max="8456" width="19" style="3" bestFit="1" customWidth="1"/>
    <col min="8457" max="8457" width="12.265625" style="3" bestFit="1"/>
    <col min="8458" max="8458" width="12.73046875" style="3" bestFit="1" customWidth="1"/>
    <col min="8459" max="8459" width="12.86328125" style="3" bestFit="1" customWidth="1"/>
    <col min="8460" max="8460" width="10.265625" style="3" bestFit="1" customWidth="1"/>
    <col min="8461" max="8461" width="12.86328125" style="3" bestFit="1" customWidth="1"/>
    <col min="8462" max="8462" width="18" style="3" bestFit="1" customWidth="1"/>
    <col min="8463" max="8700" width="9.1328125" style="3" customWidth="1"/>
    <col min="8701" max="8701" width="7.59765625" style="3" customWidth="1"/>
    <col min="8702" max="8702" width="27.1328125" style="3" bestFit="1" customWidth="1"/>
    <col min="8703" max="8703" width="12.86328125" style="3" bestFit="1" customWidth="1"/>
    <col min="8704" max="8705" width="12.265625" style="3"/>
    <col min="8706" max="8706" width="33.19921875" style="3" customWidth="1"/>
    <col min="8707" max="8707" width="11.9296875" style="3" bestFit="1" customWidth="1"/>
    <col min="8708" max="8708" width="10" style="3" bestFit="1" customWidth="1"/>
    <col min="8709" max="8709" width="18" style="3" bestFit="1" customWidth="1"/>
    <col min="8710" max="8710" width="17.46484375" style="3" customWidth="1"/>
    <col min="8711" max="8711" width="15.1328125" style="3" customWidth="1"/>
    <col min="8712" max="8712" width="19" style="3" bestFit="1" customWidth="1"/>
    <col min="8713" max="8713" width="12.265625" style="3" bestFit="1"/>
    <col min="8714" max="8714" width="12.73046875" style="3" bestFit="1" customWidth="1"/>
    <col min="8715" max="8715" width="12.86328125" style="3" bestFit="1" customWidth="1"/>
    <col min="8716" max="8716" width="10.265625" style="3" bestFit="1" customWidth="1"/>
    <col min="8717" max="8717" width="12.86328125" style="3" bestFit="1" customWidth="1"/>
    <col min="8718" max="8718" width="18" style="3" bestFit="1" customWidth="1"/>
    <col min="8719" max="8956" width="9.1328125" style="3" customWidth="1"/>
    <col min="8957" max="8957" width="7.59765625" style="3" customWidth="1"/>
    <col min="8958" max="8958" width="27.1328125" style="3" bestFit="1" customWidth="1"/>
    <col min="8959" max="8959" width="12.86328125" style="3" bestFit="1" customWidth="1"/>
    <col min="8960" max="8961" width="12.265625" style="3"/>
    <col min="8962" max="8962" width="33.19921875" style="3" customWidth="1"/>
    <col min="8963" max="8963" width="11.9296875" style="3" bestFit="1" customWidth="1"/>
    <col min="8964" max="8964" width="10" style="3" bestFit="1" customWidth="1"/>
    <col min="8965" max="8965" width="18" style="3" bestFit="1" customWidth="1"/>
    <col min="8966" max="8966" width="17.46484375" style="3" customWidth="1"/>
    <col min="8967" max="8967" width="15.1328125" style="3" customWidth="1"/>
    <col min="8968" max="8968" width="19" style="3" bestFit="1" customWidth="1"/>
    <col min="8969" max="8969" width="12.265625" style="3" bestFit="1"/>
    <col min="8970" max="8970" width="12.73046875" style="3" bestFit="1" customWidth="1"/>
    <col min="8971" max="8971" width="12.86328125" style="3" bestFit="1" customWidth="1"/>
    <col min="8972" max="8972" width="10.265625" style="3" bestFit="1" customWidth="1"/>
    <col min="8973" max="8973" width="12.86328125" style="3" bestFit="1" customWidth="1"/>
    <col min="8974" max="8974" width="18" style="3" bestFit="1" customWidth="1"/>
    <col min="8975" max="9212" width="9.1328125" style="3" customWidth="1"/>
    <col min="9213" max="9213" width="7.59765625" style="3" customWidth="1"/>
    <col min="9214" max="9214" width="27.1328125" style="3" bestFit="1" customWidth="1"/>
    <col min="9215" max="9215" width="12.86328125" style="3" bestFit="1" customWidth="1"/>
    <col min="9216" max="9217" width="12.265625" style="3"/>
    <col min="9218" max="9218" width="33.19921875" style="3" customWidth="1"/>
    <col min="9219" max="9219" width="11.9296875" style="3" bestFit="1" customWidth="1"/>
    <col min="9220" max="9220" width="10" style="3" bestFit="1" customWidth="1"/>
    <col min="9221" max="9221" width="18" style="3" bestFit="1" customWidth="1"/>
    <col min="9222" max="9222" width="17.46484375" style="3" customWidth="1"/>
    <col min="9223" max="9223" width="15.1328125" style="3" customWidth="1"/>
    <col min="9224" max="9224" width="19" style="3" bestFit="1" customWidth="1"/>
    <col min="9225" max="9225" width="12.265625" style="3" bestFit="1"/>
    <col min="9226" max="9226" width="12.73046875" style="3" bestFit="1" customWidth="1"/>
    <col min="9227" max="9227" width="12.86328125" style="3" bestFit="1" customWidth="1"/>
    <col min="9228" max="9228" width="10.265625" style="3" bestFit="1" customWidth="1"/>
    <col min="9229" max="9229" width="12.86328125" style="3" bestFit="1" customWidth="1"/>
    <col min="9230" max="9230" width="18" style="3" bestFit="1" customWidth="1"/>
    <col min="9231" max="9468" width="9.1328125" style="3" customWidth="1"/>
    <col min="9469" max="9469" width="7.59765625" style="3" customWidth="1"/>
    <col min="9470" max="9470" width="27.1328125" style="3" bestFit="1" customWidth="1"/>
    <col min="9471" max="9471" width="12.86328125" style="3" bestFit="1" customWidth="1"/>
    <col min="9472" max="9473" width="12.265625" style="3"/>
    <col min="9474" max="9474" width="33.19921875" style="3" customWidth="1"/>
    <col min="9475" max="9475" width="11.9296875" style="3" bestFit="1" customWidth="1"/>
    <col min="9476" max="9476" width="10" style="3" bestFit="1" customWidth="1"/>
    <col min="9477" max="9477" width="18" style="3" bestFit="1" customWidth="1"/>
    <col min="9478" max="9478" width="17.46484375" style="3" customWidth="1"/>
    <col min="9479" max="9479" width="15.1328125" style="3" customWidth="1"/>
    <col min="9480" max="9480" width="19" style="3" bestFit="1" customWidth="1"/>
    <col min="9481" max="9481" width="12.265625" style="3" bestFit="1"/>
    <col min="9482" max="9482" width="12.73046875" style="3" bestFit="1" customWidth="1"/>
    <col min="9483" max="9483" width="12.86328125" style="3" bestFit="1" customWidth="1"/>
    <col min="9484" max="9484" width="10.265625" style="3" bestFit="1" customWidth="1"/>
    <col min="9485" max="9485" width="12.86328125" style="3" bestFit="1" customWidth="1"/>
    <col min="9486" max="9486" width="18" style="3" bestFit="1" customWidth="1"/>
    <col min="9487" max="9724" width="9.1328125" style="3" customWidth="1"/>
    <col min="9725" max="9725" width="7.59765625" style="3" customWidth="1"/>
    <col min="9726" max="9726" width="27.1328125" style="3" bestFit="1" customWidth="1"/>
    <col min="9727" max="9727" width="12.86328125" style="3" bestFit="1" customWidth="1"/>
    <col min="9728" max="9729" width="12.265625" style="3"/>
    <col min="9730" max="9730" width="33.19921875" style="3" customWidth="1"/>
    <col min="9731" max="9731" width="11.9296875" style="3" bestFit="1" customWidth="1"/>
    <col min="9732" max="9732" width="10" style="3" bestFit="1" customWidth="1"/>
    <col min="9733" max="9733" width="18" style="3" bestFit="1" customWidth="1"/>
    <col min="9734" max="9734" width="17.46484375" style="3" customWidth="1"/>
    <col min="9735" max="9735" width="15.1328125" style="3" customWidth="1"/>
    <col min="9736" max="9736" width="19" style="3" bestFit="1" customWidth="1"/>
    <col min="9737" max="9737" width="12.265625" style="3" bestFit="1"/>
    <col min="9738" max="9738" width="12.73046875" style="3" bestFit="1" customWidth="1"/>
    <col min="9739" max="9739" width="12.86328125" style="3" bestFit="1" customWidth="1"/>
    <col min="9740" max="9740" width="10.265625" style="3" bestFit="1" customWidth="1"/>
    <col min="9741" max="9741" width="12.86328125" style="3" bestFit="1" customWidth="1"/>
    <col min="9742" max="9742" width="18" style="3" bestFit="1" customWidth="1"/>
    <col min="9743" max="9980" width="9.1328125" style="3" customWidth="1"/>
    <col min="9981" max="9981" width="7.59765625" style="3" customWidth="1"/>
    <col min="9982" max="9982" width="27.1328125" style="3" bestFit="1" customWidth="1"/>
    <col min="9983" max="9983" width="12.86328125" style="3" bestFit="1" customWidth="1"/>
    <col min="9984" max="9985" width="12.265625" style="3"/>
    <col min="9986" max="9986" width="33.19921875" style="3" customWidth="1"/>
    <col min="9987" max="9987" width="11.9296875" style="3" bestFit="1" customWidth="1"/>
    <col min="9988" max="9988" width="10" style="3" bestFit="1" customWidth="1"/>
    <col min="9989" max="9989" width="18" style="3" bestFit="1" customWidth="1"/>
    <col min="9990" max="9990" width="17.46484375" style="3" customWidth="1"/>
    <col min="9991" max="9991" width="15.1328125" style="3" customWidth="1"/>
    <col min="9992" max="9992" width="19" style="3" bestFit="1" customWidth="1"/>
    <col min="9993" max="9993" width="12.265625" style="3" bestFit="1"/>
    <col min="9994" max="9994" width="12.73046875" style="3" bestFit="1" customWidth="1"/>
    <col min="9995" max="9995" width="12.86328125" style="3" bestFit="1" customWidth="1"/>
    <col min="9996" max="9996" width="10.265625" style="3" bestFit="1" customWidth="1"/>
    <col min="9997" max="9997" width="12.86328125" style="3" bestFit="1" customWidth="1"/>
    <col min="9998" max="9998" width="18" style="3" bestFit="1" customWidth="1"/>
    <col min="9999" max="10236" width="9.1328125" style="3" customWidth="1"/>
    <col min="10237" max="10237" width="7.59765625" style="3" customWidth="1"/>
    <col min="10238" max="10238" width="27.1328125" style="3" bestFit="1" customWidth="1"/>
    <col min="10239" max="10239" width="12.86328125" style="3" bestFit="1" customWidth="1"/>
    <col min="10240" max="10241" width="12.265625" style="3"/>
    <col min="10242" max="10242" width="33.19921875" style="3" customWidth="1"/>
    <col min="10243" max="10243" width="11.9296875" style="3" bestFit="1" customWidth="1"/>
    <col min="10244" max="10244" width="10" style="3" bestFit="1" customWidth="1"/>
    <col min="10245" max="10245" width="18" style="3" bestFit="1" customWidth="1"/>
    <col min="10246" max="10246" width="17.46484375" style="3" customWidth="1"/>
    <col min="10247" max="10247" width="15.1328125" style="3" customWidth="1"/>
    <col min="10248" max="10248" width="19" style="3" bestFit="1" customWidth="1"/>
    <col min="10249" max="10249" width="12.265625" style="3" bestFit="1"/>
    <col min="10250" max="10250" width="12.73046875" style="3" bestFit="1" customWidth="1"/>
    <col min="10251" max="10251" width="12.86328125" style="3" bestFit="1" customWidth="1"/>
    <col min="10252" max="10252" width="10.265625" style="3" bestFit="1" customWidth="1"/>
    <col min="10253" max="10253" width="12.86328125" style="3" bestFit="1" customWidth="1"/>
    <col min="10254" max="10254" width="18" style="3" bestFit="1" customWidth="1"/>
    <col min="10255" max="10492" width="9.1328125" style="3" customWidth="1"/>
    <col min="10493" max="10493" width="7.59765625" style="3" customWidth="1"/>
    <col min="10494" max="10494" width="27.1328125" style="3" bestFit="1" customWidth="1"/>
    <col min="10495" max="10495" width="12.86328125" style="3" bestFit="1" customWidth="1"/>
    <col min="10496" max="10497" width="12.265625" style="3"/>
    <col min="10498" max="10498" width="33.19921875" style="3" customWidth="1"/>
    <col min="10499" max="10499" width="11.9296875" style="3" bestFit="1" customWidth="1"/>
    <col min="10500" max="10500" width="10" style="3" bestFit="1" customWidth="1"/>
    <col min="10501" max="10501" width="18" style="3" bestFit="1" customWidth="1"/>
    <col min="10502" max="10502" width="17.46484375" style="3" customWidth="1"/>
    <col min="10503" max="10503" width="15.1328125" style="3" customWidth="1"/>
    <col min="10504" max="10504" width="19" style="3" bestFit="1" customWidth="1"/>
    <col min="10505" max="10505" width="12.265625" style="3" bestFit="1"/>
    <col min="10506" max="10506" width="12.73046875" style="3" bestFit="1" customWidth="1"/>
    <col min="10507" max="10507" width="12.86328125" style="3" bestFit="1" customWidth="1"/>
    <col min="10508" max="10508" width="10.265625" style="3" bestFit="1" customWidth="1"/>
    <col min="10509" max="10509" width="12.86328125" style="3" bestFit="1" customWidth="1"/>
    <col min="10510" max="10510" width="18" style="3" bestFit="1" customWidth="1"/>
    <col min="10511" max="10748" width="9.1328125" style="3" customWidth="1"/>
    <col min="10749" max="10749" width="7.59765625" style="3" customWidth="1"/>
    <col min="10750" max="10750" width="27.1328125" style="3" bestFit="1" customWidth="1"/>
    <col min="10751" max="10751" width="12.86328125" style="3" bestFit="1" customWidth="1"/>
    <col min="10752" max="10753" width="12.265625" style="3"/>
    <col min="10754" max="10754" width="33.19921875" style="3" customWidth="1"/>
    <col min="10755" max="10755" width="11.9296875" style="3" bestFit="1" customWidth="1"/>
    <col min="10756" max="10756" width="10" style="3" bestFit="1" customWidth="1"/>
    <col min="10757" max="10757" width="18" style="3" bestFit="1" customWidth="1"/>
    <col min="10758" max="10758" width="17.46484375" style="3" customWidth="1"/>
    <col min="10759" max="10759" width="15.1328125" style="3" customWidth="1"/>
    <col min="10760" max="10760" width="19" style="3" bestFit="1" customWidth="1"/>
    <col min="10761" max="10761" width="12.265625" style="3" bestFit="1"/>
    <col min="10762" max="10762" width="12.73046875" style="3" bestFit="1" customWidth="1"/>
    <col min="10763" max="10763" width="12.86328125" style="3" bestFit="1" customWidth="1"/>
    <col min="10764" max="10764" width="10.265625" style="3" bestFit="1" customWidth="1"/>
    <col min="10765" max="10765" width="12.86328125" style="3" bestFit="1" customWidth="1"/>
    <col min="10766" max="10766" width="18" style="3" bestFit="1" customWidth="1"/>
    <col min="10767" max="11004" width="9.1328125" style="3" customWidth="1"/>
    <col min="11005" max="11005" width="7.59765625" style="3" customWidth="1"/>
    <col min="11006" max="11006" width="27.1328125" style="3" bestFit="1" customWidth="1"/>
    <col min="11007" max="11007" width="12.86328125" style="3" bestFit="1" customWidth="1"/>
    <col min="11008" max="11009" width="12.265625" style="3"/>
    <col min="11010" max="11010" width="33.19921875" style="3" customWidth="1"/>
    <col min="11011" max="11011" width="11.9296875" style="3" bestFit="1" customWidth="1"/>
    <col min="11012" max="11012" width="10" style="3" bestFit="1" customWidth="1"/>
    <col min="11013" max="11013" width="18" style="3" bestFit="1" customWidth="1"/>
    <col min="11014" max="11014" width="17.46484375" style="3" customWidth="1"/>
    <col min="11015" max="11015" width="15.1328125" style="3" customWidth="1"/>
    <col min="11016" max="11016" width="19" style="3" bestFit="1" customWidth="1"/>
    <col min="11017" max="11017" width="12.265625" style="3" bestFit="1"/>
    <col min="11018" max="11018" width="12.73046875" style="3" bestFit="1" customWidth="1"/>
    <col min="11019" max="11019" width="12.86328125" style="3" bestFit="1" customWidth="1"/>
    <col min="11020" max="11020" width="10.265625" style="3" bestFit="1" customWidth="1"/>
    <col min="11021" max="11021" width="12.86328125" style="3" bestFit="1" customWidth="1"/>
    <col min="11022" max="11022" width="18" style="3" bestFit="1" customWidth="1"/>
    <col min="11023" max="11260" width="9.1328125" style="3" customWidth="1"/>
    <col min="11261" max="11261" width="7.59765625" style="3" customWidth="1"/>
    <col min="11262" max="11262" width="27.1328125" style="3" bestFit="1" customWidth="1"/>
    <col min="11263" max="11263" width="12.86328125" style="3" bestFit="1" customWidth="1"/>
    <col min="11264" max="11265" width="12.265625" style="3"/>
    <col min="11266" max="11266" width="33.19921875" style="3" customWidth="1"/>
    <col min="11267" max="11267" width="11.9296875" style="3" bestFit="1" customWidth="1"/>
    <col min="11268" max="11268" width="10" style="3" bestFit="1" customWidth="1"/>
    <col min="11269" max="11269" width="18" style="3" bestFit="1" customWidth="1"/>
    <col min="11270" max="11270" width="17.46484375" style="3" customWidth="1"/>
    <col min="11271" max="11271" width="15.1328125" style="3" customWidth="1"/>
    <col min="11272" max="11272" width="19" style="3" bestFit="1" customWidth="1"/>
    <col min="11273" max="11273" width="12.265625" style="3" bestFit="1"/>
    <col min="11274" max="11274" width="12.73046875" style="3" bestFit="1" customWidth="1"/>
    <col min="11275" max="11275" width="12.86328125" style="3" bestFit="1" customWidth="1"/>
    <col min="11276" max="11276" width="10.265625" style="3" bestFit="1" customWidth="1"/>
    <col min="11277" max="11277" width="12.86328125" style="3" bestFit="1" customWidth="1"/>
    <col min="11278" max="11278" width="18" style="3" bestFit="1" customWidth="1"/>
    <col min="11279" max="11516" width="9.1328125" style="3" customWidth="1"/>
    <col min="11517" max="11517" width="7.59765625" style="3" customWidth="1"/>
    <col min="11518" max="11518" width="27.1328125" style="3" bestFit="1" customWidth="1"/>
    <col min="11519" max="11519" width="12.86328125" style="3" bestFit="1" customWidth="1"/>
    <col min="11520" max="11521" width="12.265625" style="3"/>
    <col min="11522" max="11522" width="33.19921875" style="3" customWidth="1"/>
    <col min="11523" max="11523" width="11.9296875" style="3" bestFit="1" customWidth="1"/>
    <col min="11524" max="11524" width="10" style="3" bestFit="1" customWidth="1"/>
    <col min="11525" max="11525" width="18" style="3" bestFit="1" customWidth="1"/>
    <col min="11526" max="11526" width="17.46484375" style="3" customWidth="1"/>
    <col min="11527" max="11527" width="15.1328125" style="3" customWidth="1"/>
    <col min="11528" max="11528" width="19" style="3" bestFit="1" customWidth="1"/>
    <col min="11529" max="11529" width="12.265625" style="3" bestFit="1"/>
    <col min="11530" max="11530" width="12.73046875" style="3" bestFit="1" customWidth="1"/>
    <col min="11531" max="11531" width="12.86328125" style="3" bestFit="1" customWidth="1"/>
    <col min="11532" max="11532" width="10.265625" style="3" bestFit="1" customWidth="1"/>
    <col min="11533" max="11533" width="12.86328125" style="3" bestFit="1" customWidth="1"/>
    <col min="11534" max="11534" width="18" style="3" bestFit="1" customWidth="1"/>
    <col min="11535" max="11772" width="9.1328125" style="3" customWidth="1"/>
    <col min="11773" max="11773" width="7.59765625" style="3" customWidth="1"/>
    <col min="11774" max="11774" width="27.1328125" style="3" bestFit="1" customWidth="1"/>
    <col min="11775" max="11775" width="12.86328125" style="3" bestFit="1" customWidth="1"/>
    <col min="11776" max="11777" width="12.265625" style="3"/>
    <col min="11778" max="11778" width="33.19921875" style="3" customWidth="1"/>
    <col min="11779" max="11779" width="11.9296875" style="3" bestFit="1" customWidth="1"/>
    <col min="11780" max="11780" width="10" style="3" bestFit="1" customWidth="1"/>
    <col min="11781" max="11781" width="18" style="3" bestFit="1" customWidth="1"/>
    <col min="11782" max="11782" width="17.46484375" style="3" customWidth="1"/>
    <col min="11783" max="11783" width="15.1328125" style="3" customWidth="1"/>
    <col min="11784" max="11784" width="19" style="3" bestFit="1" customWidth="1"/>
    <col min="11785" max="11785" width="12.265625" style="3" bestFit="1"/>
    <col min="11786" max="11786" width="12.73046875" style="3" bestFit="1" customWidth="1"/>
    <col min="11787" max="11787" width="12.86328125" style="3" bestFit="1" customWidth="1"/>
    <col min="11788" max="11788" width="10.265625" style="3" bestFit="1" customWidth="1"/>
    <col min="11789" max="11789" width="12.86328125" style="3" bestFit="1" customWidth="1"/>
    <col min="11790" max="11790" width="18" style="3" bestFit="1" customWidth="1"/>
    <col min="11791" max="12028" width="9.1328125" style="3" customWidth="1"/>
    <col min="12029" max="12029" width="7.59765625" style="3" customWidth="1"/>
    <col min="12030" max="12030" width="27.1328125" style="3" bestFit="1" customWidth="1"/>
    <col min="12031" max="12031" width="12.86328125" style="3" bestFit="1" customWidth="1"/>
    <col min="12032" max="12033" width="12.265625" style="3"/>
    <col min="12034" max="12034" width="33.19921875" style="3" customWidth="1"/>
    <col min="12035" max="12035" width="11.9296875" style="3" bestFit="1" customWidth="1"/>
    <col min="12036" max="12036" width="10" style="3" bestFit="1" customWidth="1"/>
    <col min="12037" max="12037" width="18" style="3" bestFit="1" customWidth="1"/>
    <col min="12038" max="12038" width="17.46484375" style="3" customWidth="1"/>
    <col min="12039" max="12039" width="15.1328125" style="3" customWidth="1"/>
    <col min="12040" max="12040" width="19" style="3" bestFit="1" customWidth="1"/>
    <col min="12041" max="12041" width="12.265625" style="3" bestFit="1"/>
    <col min="12042" max="12042" width="12.73046875" style="3" bestFit="1" customWidth="1"/>
    <col min="12043" max="12043" width="12.86328125" style="3" bestFit="1" customWidth="1"/>
    <col min="12044" max="12044" width="10.265625" style="3" bestFit="1" customWidth="1"/>
    <col min="12045" max="12045" width="12.86328125" style="3" bestFit="1" customWidth="1"/>
    <col min="12046" max="12046" width="18" style="3" bestFit="1" customWidth="1"/>
    <col min="12047" max="12284" width="9.1328125" style="3" customWidth="1"/>
    <col min="12285" max="12285" width="7.59765625" style="3" customWidth="1"/>
    <col min="12286" max="12286" width="27.1328125" style="3" bestFit="1" customWidth="1"/>
    <col min="12287" max="12287" width="12.86328125" style="3" bestFit="1" customWidth="1"/>
    <col min="12288" max="12289" width="12.265625" style="3"/>
    <col min="12290" max="12290" width="33.19921875" style="3" customWidth="1"/>
    <col min="12291" max="12291" width="11.9296875" style="3" bestFit="1" customWidth="1"/>
    <col min="12292" max="12292" width="10" style="3" bestFit="1" customWidth="1"/>
    <col min="12293" max="12293" width="18" style="3" bestFit="1" customWidth="1"/>
    <col min="12294" max="12294" width="17.46484375" style="3" customWidth="1"/>
    <col min="12295" max="12295" width="15.1328125" style="3" customWidth="1"/>
    <col min="12296" max="12296" width="19" style="3" bestFit="1" customWidth="1"/>
    <col min="12297" max="12297" width="12.265625" style="3" bestFit="1"/>
    <col min="12298" max="12298" width="12.73046875" style="3" bestFit="1" customWidth="1"/>
    <col min="12299" max="12299" width="12.86328125" style="3" bestFit="1" customWidth="1"/>
    <col min="12300" max="12300" width="10.265625" style="3" bestFit="1" customWidth="1"/>
    <col min="12301" max="12301" width="12.86328125" style="3" bestFit="1" customWidth="1"/>
    <col min="12302" max="12302" width="18" style="3" bestFit="1" customWidth="1"/>
    <col min="12303" max="12540" width="9.1328125" style="3" customWidth="1"/>
    <col min="12541" max="12541" width="7.59765625" style="3" customWidth="1"/>
    <col min="12542" max="12542" width="27.1328125" style="3" bestFit="1" customWidth="1"/>
    <col min="12543" max="12543" width="12.86328125" style="3" bestFit="1" customWidth="1"/>
    <col min="12544" max="12545" width="12.265625" style="3"/>
    <col min="12546" max="12546" width="33.19921875" style="3" customWidth="1"/>
    <col min="12547" max="12547" width="11.9296875" style="3" bestFit="1" customWidth="1"/>
    <col min="12548" max="12548" width="10" style="3" bestFit="1" customWidth="1"/>
    <col min="12549" max="12549" width="18" style="3" bestFit="1" customWidth="1"/>
    <col min="12550" max="12550" width="17.46484375" style="3" customWidth="1"/>
    <col min="12551" max="12551" width="15.1328125" style="3" customWidth="1"/>
    <col min="12552" max="12552" width="19" style="3" bestFit="1" customWidth="1"/>
    <col min="12553" max="12553" width="12.265625" style="3" bestFit="1"/>
    <col min="12554" max="12554" width="12.73046875" style="3" bestFit="1" customWidth="1"/>
    <col min="12555" max="12555" width="12.86328125" style="3" bestFit="1" customWidth="1"/>
    <col min="12556" max="12556" width="10.265625" style="3" bestFit="1" customWidth="1"/>
    <col min="12557" max="12557" width="12.86328125" style="3" bestFit="1" customWidth="1"/>
    <col min="12558" max="12558" width="18" style="3" bestFit="1" customWidth="1"/>
    <col min="12559" max="12796" width="9.1328125" style="3" customWidth="1"/>
    <col min="12797" max="12797" width="7.59765625" style="3" customWidth="1"/>
    <col min="12798" max="12798" width="27.1328125" style="3" bestFit="1" customWidth="1"/>
    <col min="12799" max="12799" width="12.86328125" style="3" bestFit="1" customWidth="1"/>
    <col min="12800" max="12801" width="12.265625" style="3"/>
    <col min="12802" max="12802" width="33.19921875" style="3" customWidth="1"/>
    <col min="12803" max="12803" width="11.9296875" style="3" bestFit="1" customWidth="1"/>
    <col min="12804" max="12804" width="10" style="3" bestFit="1" customWidth="1"/>
    <col min="12805" max="12805" width="18" style="3" bestFit="1" customWidth="1"/>
    <col min="12806" max="12806" width="17.46484375" style="3" customWidth="1"/>
    <col min="12807" max="12807" width="15.1328125" style="3" customWidth="1"/>
    <col min="12808" max="12808" width="19" style="3" bestFit="1" customWidth="1"/>
    <col min="12809" max="12809" width="12.265625" style="3" bestFit="1"/>
    <col min="12810" max="12810" width="12.73046875" style="3" bestFit="1" customWidth="1"/>
    <col min="12811" max="12811" width="12.86328125" style="3" bestFit="1" customWidth="1"/>
    <col min="12812" max="12812" width="10.265625" style="3" bestFit="1" customWidth="1"/>
    <col min="12813" max="12813" width="12.86328125" style="3" bestFit="1" customWidth="1"/>
    <col min="12814" max="12814" width="18" style="3" bestFit="1" customWidth="1"/>
    <col min="12815" max="13052" width="9.1328125" style="3" customWidth="1"/>
    <col min="13053" max="13053" width="7.59765625" style="3" customWidth="1"/>
    <col min="13054" max="13054" width="27.1328125" style="3" bestFit="1" customWidth="1"/>
    <col min="13055" max="13055" width="12.86328125" style="3" bestFit="1" customWidth="1"/>
    <col min="13056" max="13057" width="12.265625" style="3"/>
    <col min="13058" max="13058" width="33.19921875" style="3" customWidth="1"/>
    <col min="13059" max="13059" width="11.9296875" style="3" bestFit="1" customWidth="1"/>
    <col min="13060" max="13060" width="10" style="3" bestFit="1" customWidth="1"/>
    <col min="13061" max="13061" width="18" style="3" bestFit="1" customWidth="1"/>
    <col min="13062" max="13062" width="17.46484375" style="3" customWidth="1"/>
    <col min="13063" max="13063" width="15.1328125" style="3" customWidth="1"/>
    <col min="13064" max="13064" width="19" style="3" bestFit="1" customWidth="1"/>
    <col min="13065" max="13065" width="12.265625" style="3" bestFit="1"/>
    <col min="13066" max="13066" width="12.73046875" style="3" bestFit="1" customWidth="1"/>
    <col min="13067" max="13067" width="12.86328125" style="3" bestFit="1" customWidth="1"/>
    <col min="13068" max="13068" width="10.265625" style="3" bestFit="1" customWidth="1"/>
    <col min="13069" max="13069" width="12.86328125" style="3" bestFit="1" customWidth="1"/>
    <col min="13070" max="13070" width="18" style="3" bestFit="1" customWidth="1"/>
    <col min="13071" max="13308" width="9.1328125" style="3" customWidth="1"/>
    <col min="13309" max="13309" width="7.59765625" style="3" customWidth="1"/>
    <col min="13310" max="13310" width="27.1328125" style="3" bestFit="1" customWidth="1"/>
    <col min="13311" max="13311" width="12.86328125" style="3" bestFit="1" customWidth="1"/>
    <col min="13312" max="13313" width="12.265625" style="3"/>
    <col min="13314" max="13314" width="33.19921875" style="3" customWidth="1"/>
    <col min="13315" max="13315" width="11.9296875" style="3" bestFit="1" customWidth="1"/>
    <col min="13316" max="13316" width="10" style="3" bestFit="1" customWidth="1"/>
    <col min="13317" max="13317" width="18" style="3" bestFit="1" customWidth="1"/>
    <col min="13318" max="13318" width="17.46484375" style="3" customWidth="1"/>
    <col min="13319" max="13319" width="15.1328125" style="3" customWidth="1"/>
    <col min="13320" max="13320" width="19" style="3" bestFit="1" customWidth="1"/>
    <col min="13321" max="13321" width="12.265625" style="3" bestFit="1"/>
    <col min="13322" max="13322" width="12.73046875" style="3" bestFit="1" customWidth="1"/>
    <col min="13323" max="13323" width="12.86328125" style="3" bestFit="1" customWidth="1"/>
    <col min="13324" max="13324" width="10.265625" style="3" bestFit="1" customWidth="1"/>
    <col min="13325" max="13325" width="12.86328125" style="3" bestFit="1" customWidth="1"/>
    <col min="13326" max="13326" width="18" style="3" bestFit="1" customWidth="1"/>
    <col min="13327" max="13564" width="9.1328125" style="3" customWidth="1"/>
    <col min="13565" max="13565" width="7.59765625" style="3" customWidth="1"/>
    <col min="13566" max="13566" width="27.1328125" style="3" bestFit="1" customWidth="1"/>
    <col min="13567" max="13567" width="12.86328125" style="3" bestFit="1" customWidth="1"/>
    <col min="13568" max="13569" width="12.265625" style="3"/>
    <col min="13570" max="13570" width="33.19921875" style="3" customWidth="1"/>
    <col min="13571" max="13571" width="11.9296875" style="3" bestFit="1" customWidth="1"/>
    <col min="13572" max="13572" width="10" style="3" bestFit="1" customWidth="1"/>
    <col min="13573" max="13573" width="18" style="3" bestFit="1" customWidth="1"/>
    <col min="13574" max="13574" width="17.46484375" style="3" customWidth="1"/>
    <col min="13575" max="13575" width="15.1328125" style="3" customWidth="1"/>
    <col min="13576" max="13576" width="19" style="3" bestFit="1" customWidth="1"/>
    <col min="13577" max="13577" width="12.265625" style="3" bestFit="1"/>
    <col min="13578" max="13578" width="12.73046875" style="3" bestFit="1" customWidth="1"/>
    <col min="13579" max="13579" width="12.86328125" style="3" bestFit="1" customWidth="1"/>
    <col min="13580" max="13580" width="10.265625" style="3" bestFit="1" customWidth="1"/>
    <col min="13581" max="13581" width="12.86328125" style="3" bestFit="1" customWidth="1"/>
    <col min="13582" max="13582" width="18" style="3" bestFit="1" customWidth="1"/>
    <col min="13583" max="13820" width="9.1328125" style="3" customWidth="1"/>
    <col min="13821" max="13821" width="7.59765625" style="3" customWidth="1"/>
    <col min="13822" max="13822" width="27.1328125" style="3" bestFit="1" customWidth="1"/>
    <col min="13823" max="13823" width="12.86328125" style="3" bestFit="1" customWidth="1"/>
    <col min="13824" max="13825" width="12.265625" style="3"/>
    <col min="13826" max="13826" width="33.19921875" style="3" customWidth="1"/>
    <col min="13827" max="13827" width="11.9296875" style="3" bestFit="1" customWidth="1"/>
    <col min="13828" max="13828" width="10" style="3" bestFit="1" customWidth="1"/>
    <col min="13829" max="13829" width="18" style="3" bestFit="1" customWidth="1"/>
    <col min="13830" max="13830" width="17.46484375" style="3" customWidth="1"/>
    <col min="13831" max="13831" width="15.1328125" style="3" customWidth="1"/>
    <col min="13832" max="13832" width="19" style="3" bestFit="1" customWidth="1"/>
    <col min="13833" max="13833" width="12.265625" style="3" bestFit="1"/>
    <col min="13834" max="13834" width="12.73046875" style="3" bestFit="1" customWidth="1"/>
    <col min="13835" max="13835" width="12.86328125" style="3" bestFit="1" customWidth="1"/>
    <col min="13836" max="13836" width="10.265625" style="3" bestFit="1" customWidth="1"/>
    <col min="13837" max="13837" width="12.86328125" style="3" bestFit="1" customWidth="1"/>
    <col min="13838" max="13838" width="18" style="3" bestFit="1" customWidth="1"/>
    <col min="13839" max="14076" width="9.1328125" style="3" customWidth="1"/>
    <col min="14077" max="14077" width="7.59765625" style="3" customWidth="1"/>
    <col min="14078" max="14078" width="27.1328125" style="3" bestFit="1" customWidth="1"/>
    <col min="14079" max="14079" width="12.86328125" style="3" bestFit="1" customWidth="1"/>
    <col min="14080" max="14081" width="12.265625" style="3"/>
    <col min="14082" max="14082" width="33.19921875" style="3" customWidth="1"/>
    <col min="14083" max="14083" width="11.9296875" style="3" bestFit="1" customWidth="1"/>
    <col min="14084" max="14084" width="10" style="3" bestFit="1" customWidth="1"/>
    <col min="14085" max="14085" width="18" style="3" bestFit="1" customWidth="1"/>
    <col min="14086" max="14086" width="17.46484375" style="3" customWidth="1"/>
    <col min="14087" max="14087" width="15.1328125" style="3" customWidth="1"/>
    <col min="14088" max="14088" width="19" style="3" bestFit="1" customWidth="1"/>
    <col min="14089" max="14089" width="12.265625" style="3" bestFit="1"/>
    <col min="14090" max="14090" width="12.73046875" style="3" bestFit="1" customWidth="1"/>
    <col min="14091" max="14091" width="12.86328125" style="3" bestFit="1" customWidth="1"/>
    <col min="14092" max="14092" width="10.265625" style="3" bestFit="1" customWidth="1"/>
    <col min="14093" max="14093" width="12.86328125" style="3" bestFit="1" customWidth="1"/>
    <col min="14094" max="14094" width="18" style="3" bestFit="1" customWidth="1"/>
    <col min="14095" max="14332" width="9.1328125" style="3" customWidth="1"/>
    <col min="14333" max="14333" width="7.59765625" style="3" customWidth="1"/>
    <col min="14334" max="14334" width="27.1328125" style="3" bestFit="1" customWidth="1"/>
    <col min="14335" max="14335" width="12.86328125" style="3" bestFit="1" customWidth="1"/>
    <col min="14336" max="14337" width="12.265625" style="3"/>
    <col min="14338" max="14338" width="33.19921875" style="3" customWidth="1"/>
    <col min="14339" max="14339" width="11.9296875" style="3" bestFit="1" customWidth="1"/>
    <col min="14340" max="14340" width="10" style="3" bestFit="1" customWidth="1"/>
    <col min="14341" max="14341" width="18" style="3" bestFit="1" customWidth="1"/>
    <col min="14342" max="14342" width="17.46484375" style="3" customWidth="1"/>
    <col min="14343" max="14343" width="15.1328125" style="3" customWidth="1"/>
    <col min="14344" max="14344" width="19" style="3" bestFit="1" customWidth="1"/>
    <col min="14345" max="14345" width="12.265625" style="3" bestFit="1"/>
    <col min="14346" max="14346" width="12.73046875" style="3" bestFit="1" customWidth="1"/>
    <col min="14347" max="14347" width="12.86328125" style="3" bestFit="1" customWidth="1"/>
    <col min="14348" max="14348" width="10.265625" style="3" bestFit="1" customWidth="1"/>
    <col min="14349" max="14349" width="12.86328125" style="3" bestFit="1" customWidth="1"/>
    <col min="14350" max="14350" width="18" style="3" bestFit="1" customWidth="1"/>
    <col min="14351" max="14588" width="9.1328125" style="3" customWidth="1"/>
    <col min="14589" max="14589" width="7.59765625" style="3" customWidth="1"/>
    <col min="14590" max="14590" width="27.1328125" style="3" bestFit="1" customWidth="1"/>
    <col min="14591" max="14591" width="12.86328125" style="3" bestFit="1" customWidth="1"/>
    <col min="14592" max="14593" width="12.265625" style="3"/>
    <col min="14594" max="14594" width="33.19921875" style="3" customWidth="1"/>
    <col min="14595" max="14595" width="11.9296875" style="3" bestFit="1" customWidth="1"/>
    <col min="14596" max="14596" width="10" style="3" bestFit="1" customWidth="1"/>
    <col min="14597" max="14597" width="18" style="3" bestFit="1" customWidth="1"/>
    <col min="14598" max="14598" width="17.46484375" style="3" customWidth="1"/>
    <col min="14599" max="14599" width="15.1328125" style="3" customWidth="1"/>
    <col min="14600" max="14600" width="19" style="3" bestFit="1" customWidth="1"/>
    <col min="14601" max="14601" width="12.265625" style="3" bestFit="1"/>
    <col min="14602" max="14602" width="12.73046875" style="3" bestFit="1" customWidth="1"/>
    <col min="14603" max="14603" width="12.86328125" style="3" bestFit="1" customWidth="1"/>
    <col min="14604" max="14604" width="10.265625" style="3" bestFit="1" customWidth="1"/>
    <col min="14605" max="14605" width="12.86328125" style="3" bestFit="1" customWidth="1"/>
    <col min="14606" max="14606" width="18" style="3" bestFit="1" customWidth="1"/>
    <col min="14607" max="14844" width="9.1328125" style="3" customWidth="1"/>
    <col min="14845" max="14845" width="7.59765625" style="3" customWidth="1"/>
    <col min="14846" max="14846" width="27.1328125" style="3" bestFit="1" customWidth="1"/>
    <col min="14847" max="14847" width="12.86328125" style="3" bestFit="1" customWidth="1"/>
    <col min="14848" max="14849" width="12.265625" style="3"/>
    <col min="14850" max="14850" width="33.19921875" style="3" customWidth="1"/>
    <col min="14851" max="14851" width="11.9296875" style="3" bestFit="1" customWidth="1"/>
    <col min="14852" max="14852" width="10" style="3" bestFit="1" customWidth="1"/>
    <col min="14853" max="14853" width="18" style="3" bestFit="1" customWidth="1"/>
    <col min="14854" max="14854" width="17.46484375" style="3" customWidth="1"/>
    <col min="14855" max="14855" width="15.1328125" style="3" customWidth="1"/>
    <col min="14856" max="14856" width="19" style="3" bestFit="1" customWidth="1"/>
    <col min="14857" max="14857" width="12.265625" style="3" bestFit="1"/>
    <col min="14858" max="14858" width="12.73046875" style="3" bestFit="1" customWidth="1"/>
    <col min="14859" max="14859" width="12.86328125" style="3" bestFit="1" customWidth="1"/>
    <col min="14860" max="14860" width="10.265625" style="3" bestFit="1" customWidth="1"/>
    <col min="14861" max="14861" width="12.86328125" style="3" bestFit="1" customWidth="1"/>
    <col min="14862" max="14862" width="18" style="3" bestFit="1" customWidth="1"/>
    <col min="14863" max="15100" width="9.1328125" style="3" customWidth="1"/>
    <col min="15101" max="15101" width="7.59765625" style="3" customWidth="1"/>
    <col min="15102" max="15102" width="27.1328125" style="3" bestFit="1" customWidth="1"/>
    <col min="15103" max="15103" width="12.86328125" style="3" bestFit="1" customWidth="1"/>
    <col min="15104" max="15105" width="12.265625" style="3"/>
    <col min="15106" max="15106" width="33.19921875" style="3" customWidth="1"/>
    <col min="15107" max="15107" width="11.9296875" style="3" bestFit="1" customWidth="1"/>
    <col min="15108" max="15108" width="10" style="3" bestFit="1" customWidth="1"/>
    <col min="15109" max="15109" width="18" style="3" bestFit="1" customWidth="1"/>
    <col min="15110" max="15110" width="17.46484375" style="3" customWidth="1"/>
    <col min="15111" max="15111" width="15.1328125" style="3" customWidth="1"/>
    <col min="15112" max="15112" width="19" style="3" bestFit="1" customWidth="1"/>
    <col min="15113" max="15113" width="12.265625" style="3" bestFit="1"/>
    <col min="15114" max="15114" width="12.73046875" style="3" bestFit="1" customWidth="1"/>
    <col min="15115" max="15115" width="12.86328125" style="3" bestFit="1" customWidth="1"/>
    <col min="15116" max="15116" width="10.265625" style="3" bestFit="1" customWidth="1"/>
    <col min="15117" max="15117" width="12.86328125" style="3" bestFit="1" customWidth="1"/>
    <col min="15118" max="15118" width="18" style="3" bestFit="1" customWidth="1"/>
    <col min="15119" max="15356" width="9.1328125" style="3" customWidth="1"/>
    <col min="15357" max="15357" width="7.59765625" style="3" customWidth="1"/>
    <col min="15358" max="15358" width="27.1328125" style="3" bestFit="1" customWidth="1"/>
    <col min="15359" max="15359" width="12.86328125" style="3" bestFit="1" customWidth="1"/>
    <col min="15360" max="15361" width="12.265625" style="3"/>
    <col min="15362" max="15362" width="33.19921875" style="3" customWidth="1"/>
    <col min="15363" max="15363" width="11.9296875" style="3" bestFit="1" customWidth="1"/>
    <col min="15364" max="15364" width="10" style="3" bestFit="1" customWidth="1"/>
    <col min="15365" max="15365" width="18" style="3" bestFit="1" customWidth="1"/>
    <col min="15366" max="15366" width="17.46484375" style="3" customWidth="1"/>
    <col min="15367" max="15367" width="15.1328125" style="3" customWidth="1"/>
    <col min="15368" max="15368" width="19" style="3" bestFit="1" customWidth="1"/>
    <col min="15369" max="15369" width="12.265625" style="3" bestFit="1"/>
    <col min="15370" max="15370" width="12.73046875" style="3" bestFit="1" customWidth="1"/>
    <col min="15371" max="15371" width="12.86328125" style="3" bestFit="1" customWidth="1"/>
    <col min="15372" max="15372" width="10.265625" style="3" bestFit="1" customWidth="1"/>
    <col min="15373" max="15373" width="12.86328125" style="3" bestFit="1" customWidth="1"/>
    <col min="15374" max="15374" width="18" style="3" bestFit="1" customWidth="1"/>
    <col min="15375" max="15612" width="9.1328125" style="3" customWidth="1"/>
    <col min="15613" max="15613" width="7.59765625" style="3" customWidth="1"/>
    <col min="15614" max="15614" width="27.1328125" style="3" bestFit="1" customWidth="1"/>
    <col min="15615" max="15615" width="12.86328125" style="3" bestFit="1" customWidth="1"/>
    <col min="15616" max="15617" width="12.265625" style="3"/>
    <col min="15618" max="15618" width="33.19921875" style="3" customWidth="1"/>
    <col min="15619" max="15619" width="11.9296875" style="3" bestFit="1" customWidth="1"/>
    <col min="15620" max="15620" width="10" style="3" bestFit="1" customWidth="1"/>
    <col min="15621" max="15621" width="18" style="3" bestFit="1" customWidth="1"/>
    <col min="15622" max="15622" width="17.46484375" style="3" customWidth="1"/>
    <col min="15623" max="15623" width="15.1328125" style="3" customWidth="1"/>
    <col min="15624" max="15624" width="19" style="3" bestFit="1" customWidth="1"/>
    <col min="15625" max="15625" width="12.265625" style="3" bestFit="1"/>
    <col min="15626" max="15626" width="12.73046875" style="3" bestFit="1" customWidth="1"/>
    <col min="15627" max="15627" width="12.86328125" style="3" bestFit="1" customWidth="1"/>
    <col min="15628" max="15628" width="10.265625" style="3" bestFit="1" customWidth="1"/>
    <col min="15629" max="15629" width="12.86328125" style="3" bestFit="1" customWidth="1"/>
    <col min="15630" max="15630" width="18" style="3" bestFit="1" customWidth="1"/>
    <col min="15631" max="15868" width="9.1328125" style="3" customWidth="1"/>
    <col min="15869" max="15869" width="7.59765625" style="3" customWidth="1"/>
    <col min="15870" max="15870" width="27.1328125" style="3" bestFit="1" customWidth="1"/>
    <col min="15871" max="15871" width="12.86328125" style="3" bestFit="1" customWidth="1"/>
    <col min="15872" max="15873" width="12.265625" style="3"/>
    <col min="15874" max="15874" width="33.19921875" style="3" customWidth="1"/>
    <col min="15875" max="15875" width="11.9296875" style="3" bestFit="1" customWidth="1"/>
    <col min="15876" max="15876" width="10" style="3" bestFit="1" customWidth="1"/>
    <col min="15877" max="15877" width="18" style="3" bestFit="1" customWidth="1"/>
    <col min="15878" max="15878" width="17.46484375" style="3" customWidth="1"/>
    <col min="15879" max="15879" width="15.1328125" style="3" customWidth="1"/>
    <col min="15880" max="15880" width="19" style="3" bestFit="1" customWidth="1"/>
    <col min="15881" max="15881" width="12.265625" style="3" bestFit="1"/>
    <col min="15882" max="15882" width="12.73046875" style="3" bestFit="1" customWidth="1"/>
    <col min="15883" max="15883" width="12.86328125" style="3" bestFit="1" customWidth="1"/>
    <col min="15884" max="15884" width="10.265625" style="3" bestFit="1" customWidth="1"/>
    <col min="15885" max="15885" width="12.86328125" style="3" bestFit="1" customWidth="1"/>
    <col min="15886" max="15886" width="18" style="3" bestFit="1" customWidth="1"/>
    <col min="15887" max="16124" width="9.1328125" style="3" customWidth="1"/>
    <col min="16125" max="16125" width="7.59765625" style="3" customWidth="1"/>
    <col min="16126" max="16126" width="27.1328125" style="3" bestFit="1" customWidth="1"/>
    <col min="16127" max="16127" width="12.86328125" style="3" bestFit="1" customWidth="1"/>
    <col min="16128" max="16129" width="12.265625" style="3"/>
    <col min="16130" max="16130" width="33.19921875" style="3" customWidth="1"/>
    <col min="16131" max="16131" width="11.9296875" style="3" bestFit="1" customWidth="1"/>
    <col min="16132" max="16132" width="10" style="3" bestFit="1" customWidth="1"/>
    <col min="16133" max="16133" width="18" style="3" bestFit="1" customWidth="1"/>
    <col min="16134" max="16134" width="17.46484375" style="3" customWidth="1"/>
    <col min="16135" max="16135" width="15.1328125" style="3" customWidth="1"/>
    <col min="16136" max="16136" width="19" style="3" bestFit="1" customWidth="1"/>
    <col min="16137" max="16137" width="12.265625" style="3" bestFit="1"/>
    <col min="16138" max="16138" width="12.73046875" style="3" bestFit="1" customWidth="1"/>
    <col min="16139" max="16139" width="12.86328125" style="3" bestFit="1" customWidth="1"/>
    <col min="16140" max="16140" width="10.265625" style="3" bestFit="1" customWidth="1"/>
    <col min="16141" max="16141" width="12.86328125" style="3" bestFit="1" customWidth="1"/>
    <col min="16142" max="16142" width="18" style="3" bestFit="1" customWidth="1"/>
    <col min="16143" max="16380" width="9.1328125" style="3" customWidth="1"/>
    <col min="16381" max="16381" width="7.59765625" style="3" customWidth="1"/>
    <col min="16382" max="16382" width="27.1328125" style="3" bestFit="1" customWidth="1"/>
    <col min="16383" max="16383" width="12.86328125" style="3" bestFit="1" customWidth="1"/>
    <col min="16384" max="16384" width="12.265625" style="3"/>
  </cols>
  <sheetData>
    <row r="1" spans="1:13" ht="13.15">
      <c r="A1" s="1"/>
      <c r="B1" s="2"/>
      <c r="C1" s="2"/>
      <c r="D1" s="2"/>
      <c r="E1" s="2"/>
      <c r="I1" s="3"/>
      <c r="L1" s="4"/>
      <c r="M1" s="3"/>
    </row>
    <row r="2" spans="1:13" ht="13.15">
      <c r="A2" s="1"/>
      <c r="B2" s="1"/>
      <c r="C2" s="5">
        <v>2021</v>
      </c>
      <c r="D2" s="5">
        <v>2021</v>
      </c>
      <c r="E2" s="6" t="s">
        <v>0</v>
      </c>
      <c r="I2" s="3"/>
      <c r="L2" s="4"/>
      <c r="M2" s="3"/>
    </row>
    <row r="3" spans="1:13" ht="13.15">
      <c r="A3" s="1"/>
      <c r="B3" s="2" t="s">
        <v>1</v>
      </c>
      <c r="C3" s="7" t="s">
        <v>2</v>
      </c>
      <c r="D3" s="8" t="s">
        <v>3</v>
      </c>
      <c r="E3" s="9" t="s">
        <v>4</v>
      </c>
      <c r="H3" s="10">
        <v>2021</v>
      </c>
      <c r="I3" s="10">
        <v>2021</v>
      </c>
      <c r="L3" s="4"/>
      <c r="M3" s="3"/>
    </row>
    <row r="4" spans="1:13" ht="16.5">
      <c r="A4" s="1"/>
      <c r="B4" s="2" t="s">
        <v>5</v>
      </c>
      <c r="C4" s="2"/>
      <c r="D4" s="2"/>
      <c r="E4" s="2"/>
      <c r="G4" s="11" t="s">
        <v>6</v>
      </c>
      <c r="H4" s="12" t="s">
        <v>7</v>
      </c>
      <c r="I4" s="12" t="s">
        <v>8</v>
      </c>
      <c r="L4" s="4"/>
      <c r="M4" s="3"/>
    </row>
    <row r="5" spans="1:13">
      <c r="A5" s="1"/>
      <c r="B5" s="1" t="s">
        <v>9</v>
      </c>
      <c r="C5" s="1">
        <f>+[1]Oct!U11</f>
        <v>572309.75</v>
      </c>
      <c r="D5" s="1">
        <f>+[1]Oct!V11</f>
        <v>624625</v>
      </c>
      <c r="E5" s="1">
        <f>+C5-D5</f>
        <v>-52315.25</v>
      </c>
      <c r="F5" s="1">
        <v>327132</v>
      </c>
      <c r="G5" s="3" t="s">
        <v>10</v>
      </c>
      <c r="H5" s="4">
        <f>+C10</f>
        <v>136841.5</v>
      </c>
      <c r="I5" s="4">
        <v>115000</v>
      </c>
      <c r="L5" s="4"/>
      <c r="M5" s="3"/>
    </row>
    <row r="6" spans="1:13">
      <c r="A6" s="1"/>
      <c r="B6" s="1" t="s">
        <v>11</v>
      </c>
      <c r="C6" s="1">
        <f>+[1]Oct!U12</f>
        <v>287497</v>
      </c>
      <c r="D6" s="1">
        <f>+[1]Oct!V12</f>
        <v>279300</v>
      </c>
      <c r="E6" s="1">
        <f>+C6-D6</f>
        <v>8197</v>
      </c>
      <c r="F6" s="1">
        <v>116300</v>
      </c>
      <c r="G6" s="3" t="s">
        <v>12</v>
      </c>
      <c r="H6" s="4">
        <f>+C28</f>
        <v>19431</v>
      </c>
      <c r="I6" s="4">
        <v>12000</v>
      </c>
      <c r="J6" s="13"/>
      <c r="K6" s="13"/>
      <c r="L6" s="4"/>
      <c r="M6" s="3"/>
    </row>
    <row r="7" spans="1:13" ht="13.15">
      <c r="A7" s="1"/>
      <c r="B7" s="2" t="s">
        <v>13</v>
      </c>
      <c r="C7" s="14">
        <f>SUM(C5:C6)</f>
        <v>859806.75</v>
      </c>
      <c r="D7" s="14">
        <f>SUM(D5:D6)</f>
        <v>903925</v>
      </c>
      <c r="E7" s="14">
        <f>SUM(E5:E6)</f>
        <v>-44118.25</v>
      </c>
      <c r="F7" s="14">
        <f>SUM(F5:F6)</f>
        <v>443432</v>
      </c>
      <c r="G7" s="3" t="s">
        <v>14</v>
      </c>
      <c r="H7" s="4">
        <f>+C48</f>
        <v>18750</v>
      </c>
      <c r="I7" s="4">
        <v>30000</v>
      </c>
      <c r="J7" s="13"/>
      <c r="K7" s="13"/>
      <c r="L7" s="4"/>
      <c r="M7" s="3"/>
    </row>
    <row r="8" spans="1:13" ht="13.15">
      <c r="A8" s="1"/>
      <c r="B8" s="2"/>
      <c r="C8" s="15"/>
      <c r="D8" s="15"/>
      <c r="E8" s="15"/>
      <c r="F8" s="15"/>
      <c r="G8" s="3" t="s">
        <v>15</v>
      </c>
      <c r="H8" s="4">
        <f>+C66</f>
        <v>107120</v>
      </c>
      <c r="I8" s="4">
        <v>105000</v>
      </c>
      <c r="J8" s="13"/>
      <c r="K8" s="13"/>
      <c r="L8" s="4"/>
      <c r="M8" s="3"/>
    </row>
    <row r="9" spans="1:13" ht="13.5" thickBot="1">
      <c r="A9" s="1"/>
      <c r="B9" s="2" t="s">
        <v>16</v>
      </c>
      <c r="C9" s="2"/>
      <c r="D9" s="2"/>
      <c r="E9" s="2"/>
      <c r="F9" s="2"/>
      <c r="H9" s="16">
        <f>SUM(H5:H8)</f>
        <v>282142.5</v>
      </c>
      <c r="I9" s="16">
        <f>SUM(I5:I8)</f>
        <v>262000</v>
      </c>
      <c r="J9" s="13"/>
      <c r="K9" s="13"/>
      <c r="L9" s="4"/>
      <c r="M9" s="3"/>
    </row>
    <row r="10" spans="1:13" ht="13.15" thickTop="1">
      <c r="A10" s="1"/>
      <c r="B10" s="1" t="s">
        <v>6</v>
      </c>
      <c r="C10" s="1">
        <f>+[1]Oct!U57</f>
        <v>136841.5</v>
      </c>
      <c r="D10" s="1">
        <f>+[1]Oct!V57</f>
        <v>115000</v>
      </c>
      <c r="E10" s="1">
        <f t="shared" ref="E10:E18" si="0">+C10-D10</f>
        <v>21841.5</v>
      </c>
      <c r="F10" s="1">
        <f>+H5</f>
        <v>136841.5</v>
      </c>
      <c r="G10" s="17"/>
      <c r="H10" s="4"/>
      <c r="I10" s="4">
        <f>+I9-H9</f>
        <v>-20142.5</v>
      </c>
      <c r="J10" s="13"/>
      <c r="K10" s="13"/>
      <c r="L10" s="4"/>
      <c r="M10" s="3"/>
    </row>
    <row r="11" spans="1:13">
      <c r="A11" s="1"/>
      <c r="B11" s="1" t="s">
        <v>17</v>
      </c>
      <c r="C11" s="1">
        <f>+[1]Oct!U58</f>
        <v>43948.22</v>
      </c>
      <c r="D11" s="1">
        <f>+[1]Oct!V58</f>
        <v>76720</v>
      </c>
      <c r="E11" s="1">
        <f t="shared" si="0"/>
        <v>-32771.78</v>
      </c>
      <c r="F11" s="1">
        <f>+C11-F10</f>
        <v>-92893.28</v>
      </c>
      <c r="G11" s="17">
        <f>SUM(F10:F14)</f>
        <v>97834.47</v>
      </c>
      <c r="H11" s="4"/>
      <c r="J11" s="13"/>
      <c r="K11" s="13"/>
      <c r="L11" s="4"/>
      <c r="M11" s="3"/>
    </row>
    <row r="12" spans="1:13">
      <c r="A12" s="1"/>
      <c r="B12" s="1" t="s">
        <v>18</v>
      </c>
      <c r="C12" s="1">
        <f>+[1]Oct!U59</f>
        <v>70162.010000000009</v>
      </c>
      <c r="D12" s="1">
        <f>+[1]Oct!V59</f>
        <v>64500</v>
      </c>
      <c r="E12" s="1">
        <f t="shared" si="0"/>
        <v>5662.0100000000093</v>
      </c>
      <c r="F12" s="1">
        <f>+C12</f>
        <v>70162.010000000009</v>
      </c>
      <c r="G12" s="3">
        <f>403098+100000+20000-28300</f>
        <v>494798</v>
      </c>
      <c r="I12" s="3"/>
      <c r="J12" s="13"/>
      <c r="K12" s="13"/>
      <c r="L12" s="4"/>
      <c r="M12" s="3"/>
    </row>
    <row r="13" spans="1:13">
      <c r="A13" s="1"/>
      <c r="B13" s="1" t="s">
        <v>19</v>
      </c>
      <c r="C13" s="1">
        <f>+[1]Oct!U60</f>
        <v>18464.500000000007</v>
      </c>
      <c r="D13" s="1">
        <f>+[1]Oct!V60</f>
        <v>327235</v>
      </c>
      <c r="E13" s="1">
        <f t="shared" si="0"/>
        <v>-308770.5</v>
      </c>
      <c r="F13" s="1">
        <f>+C13-55359</f>
        <v>-36894.499999999993</v>
      </c>
      <c r="G13" s="17">
        <f>+G12-G11</f>
        <v>396963.53</v>
      </c>
      <c r="I13" s="3"/>
      <c r="J13" s="13"/>
      <c r="K13" s="13"/>
      <c r="L13" s="4"/>
      <c r="M13" s="3"/>
    </row>
    <row r="14" spans="1:13">
      <c r="A14" s="1"/>
      <c r="B14" s="1" t="s">
        <v>20</v>
      </c>
      <c r="C14" s="1">
        <f>+[1]Oct!U61</f>
        <v>20618.739999999998</v>
      </c>
      <c r="D14" s="1">
        <f>+[1]Oct!V61</f>
        <v>31231</v>
      </c>
      <c r="E14" s="1">
        <f t="shared" si="0"/>
        <v>-10612.260000000002</v>
      </c>
      <c r="F14" s="1">
        <f>+C14</f>
        <v>20618.739999999998</v>
      </c>
      <c r="G14" s="18"/>
      <c r="H14" s="19"/>
      <c r="I14" s="3"/>
      <c r="J14" s="13"/>
      <c r="K14" s="13"/>
      <c r="L14" s="4"/>
      <c r="M14" s="3"/>
    </row>
    <row r="15" spans="1:13">
      <c r="A15" s="1"/>
      <c r="B15" s="1" t="s">
        <v>21</v>
      </c>
      <c r="C15" s="1">
        <f>+[1]Oct!U62</f>
        <v>81242.710000000006</v>
      </c>
      <c r="D15" s="1">
        <f>+[1]Oct!V62</f>
        <v>90000</v>
      </c>
      <c r="E15" s="1">
        <f t="shared" si="0"/>
        <v>-8757.2899999999936</v>
      </c>
      <c r="F15" s="1">
        <f>+C15</f>
        <v>81242.710000000006</v>
      </c>
      <c r="G15" s="18"/>
      <c r="H15" s="19"/>
      <c r="I15" s="3"/>
      <c r="J15" s="13"/>
      <c r="K15" s="13"/>
      <c r="L15" s="4"/>
      <c r="M15" s="3"/>
    </row>
    <row r="16" spans="1:13">
      <c r="A16" s="1"/>
      <c r="B16" s="1" t="s">
        <v>22</v>
      </c>
      <c r="C16" s="1">
        <f>+[1]Oct!U63</f>
        <v>41170</v>
      </c>
      <c r="D16" s="1">
        <f>+[1]Oct!V63</f>
        <v>50000</v>
      </c>
      <c r="E16" s="1">
        <f t="shared" si="0"/>
        <v>-8830</v>
      </c>
      <c r="F16" s="1">
        <f>+C16</f>
        <v>41170</v>
      </c>
      <c r="G16" s="18"/>
      <c r="H16" s="19"/>
      <c r="I16" s="3"/>
      <c r="J16" s="13"/>
      <c r="K16" s="13"/>
      <c r="L16" s="4"/>
      <c r="M16" s="3"/>
    </row>
    <row r="17" spans="1:13">
      <c r="A17" s="1"/>
      <c r="B17" s="1" t="s">
        <v>23</v>
      </c>
      <c r="C17" s="1">
        <f>+[1]Oct!U64</f>
        <v>46578.00999999998</v>
      </c>
      <c r="D17" s="1">
        <f>+[1]Oct!V64</f>
        <v>30000</v>
      </c>
      <c r="E17" s="1">
        <f t="shared" si="0"/>
        <v>16578.00999999998</v>
      </c>
      <c r="F17" s="1">
        <f>+C17</f>
        <v>46578.00999999998</v>
      </c>
      <c r="G17" s="18"/>
      <c r="H17" s="19"/>
      <c r="I17" s="3"/>
      <c r="J17" s="13"/>
      <c r="K17" s="13"/>
      <c r="L17" s="4"/>
      <c r="M17" s="3"/>
    </row>
    <row r="18" spans="1:13">
      <c r="A18" s="1"/>
      <c r="B18" s="1" t="s">
        <v>24</v>
      </c>
      <c r="C18" s="1">
        <v>0</v>
      </c>
      <c r="D18" s="1">
        <v>0</v>
      </c>
      <c r="E18" s="1">
        <f t="shared" si="0"/>
        <v>0</v>
      </c>
      <c r="F18" s="1">
        <f>+C18</f>
        <v>0</v>
      </c>
      <c r="G18" s="18"/>
      <c r="H18" s="19"/>
      <c r="I18" s="3"/>
      <c r="J18" s="13"/>
      <c r="K18" s="13"/>
      <c r="L18" s="4"/>
      <c r="M18" s="3"/>
    </row>
    <row r="19" spans="1:13" ht="13.15">
      <c r="A19" s="1"/>
      <c r="B19" s="2" t="s">
        <v>25</v>
      </c>
      <c r="C19" s="14">
        <f>SUM(C10:C18)</f>
        <v>459025.69000000006</v>
      </c>
      <c r="D19" s="14">
        <f>SUM(D10:D18)</f>
        <v>784686</v>
      </c>
      <c r="E19" s="14">
        <f>SUM(E10:E18)</f>
        <v>-325660.31000000006</v>
      </c>
      <c r="F19" s="14">
        <f>SUM(F10:F18)</f>
        <v>266825.18999999994</v>
      </c>
      <c r="G19" s="3" t="s">
        <v>10</v>
      </c>
      <c r="H19" s="19">
        <f>D6</f>
        <v>279300</v>
      </c>
      <c r="I19" s="3"/>
      <c r="L19" s="4"/>
      <c r="M19" s="3"/>
    </row>
    <row r="20" spans="1:13" ht="13.15">
      <c r="A20" s="1"/>
      <c r="B20" s="2" t="s">
        <v>26</v>
      </c>
      <c r="C20" s="14">
        <f>+C7-C19</f>
        <v>400781.05999999994</v>
      </c>
      <c r="D20" s="14">
        <f>+D7-D19</f>
        <v>119239</v>
      </c>
      <c r="E20" s="14">
        <f>+E7-E19</f>
        <v>281542.06000000006</v>
      </c>
      <c r="F20" s="14">
        <f>+F7-F19</f>
        <v>176606.81000000006</v>
      </c>
      <c r="G20" s="3" t="s">
        <v>12</v>
      </c>
      <c r="H20" s="19">
        <f>D24</f>
        <v>81200</v>
      </c>
      <c r="I20" s="3"/>
      <c r="L20" s="4"/>
      <c r="M20" s="3"/>
    </row>
    <row r="21" spans="1:13" ht="13.15">
      <c r="A21" s="1"/>
      <c r="B21" s="2"/>
      <c r="C21" s="2"/>
      <c r="D21" s="2"/>
      <c r="E21" s="2"/>
      <c r="F21" s="18"/>
      <c r="G21" s="3" t="s">
        <v>14</v>
      </c>
      <c r="H21" s="19">
        <f>D44</f>
        <v>69800</v>
      </c>
      <c r="I21" s="3"/>
      <c r="J21" s="18"/>
      <c r="K21" s="18"/>
      <c r="L21" s="4"/>
      <c r="M21" s="3"/>
    </row>
    <row r="22" spans="1:13" ht="13.15">
      <c r="A22" s="1"/>
      <c r="B22" s="2" t="s">
        <v>27</v>
      </c>
      <c r="C22" s="2"/>
      <c r="D22" s="2"/>
      <c r="E22" s="2"/>
      <c r="F22" s="18"/>
      <c r="G22" s="3" t="s">
        <v>15</v>
      </c>
      <c r="H22" s="19">
        <f>D62</f>
        <v>295100</v>
      </c>
      <c r="I22" s="3"/>
      <c r="J22" s="18"/>
      <c r="K22" s="18"/>
      <c r="L22" s="4"/>
      <c r="M22" s="3"/>
    </row>
    <row r="23" spans="1:13">
      <c r="A23" s="1"/>
      <c r="B23" s="1" t="s">
        <v>9</v>
      </c>
      <c r="C23" s="1">
        <f>+[1]Oct!U26</f>
        <v>0</v>
      </c>
      <c r="D23" s="1">
        <f>+[1]Oct!V26</f>
        <v>31580</v>
      </c>
      <c r="E23" s="1">
        <f>+C23-D23</f>
        <v>-31580</v>
      </c>
      <c r="F23" s="18"/>
      <c r="G23" s="18"/>
      <c r="H23" s="19">
        <f>SUM(H19:H22)</f>
        <v>725400</v>
      </c>
      <c r="I23" s="3"/>
      <c r="J23" s="18"/>
      <c r="K23" s="18"/>
      <c r="L23" s="4"/>
      <c r="M23" s="3"/>
    </row>
    <row r="24" spans="1:13">
      <c r="A24" s="1"/>
      <c r="B24" s="1" t="s">
        <v>11</v>
      </c>
      <c r="C24" s="1">
        <f>+[1]Oct!U27+[1]Oct!U28</f>
        <v>0</v>
      </c>
      <c r="D24" s="1">
        <f>[1]Oct!V27</f>
        <v>81200</v>
      </c>
      <c r="E24" s="1">
        <f>+C24-D24</f>
        <v>-81200</v>
      </c>
      <c r="F24" s="18"/>
      <c r="G24" s="18"/>
      <c r="H24" s="19"/>
      <c r="I24" s="3"/>
      <c r="J24" s="18"/>
      <c r="K24" s="18"/>
      <c r="L24" s="4"/>
      <c r="M24" s="3"/>
    </row>
    <row r="25" spans="1:13" ht="13.15">
      <c r="A25" s="1"/>
      <c r="B25" s="2" t="s">
        <v>13</v>
      </c>
      <c r="C25" s="14">
        <f>SUM(C23:C24)</f>
        <v>0</v>
      </c>
      <c r="D25" s="14">
        <f>SUM(D23:D24)</f>
        <v>112780</v>
      </c>
      <c r="E25" s="14">
        <f>SUM(E23:E24)</f>
        <v>-112780</v>
      </c>
      <c r="F25" s="18"/>
      <c r="G25" s="18"/>
      <c r="H25" s="19"/>
      <c r="I25" s="3"/>
      <c r="J25" s="18"/>
      <c r="K25" s="18"/>
      <c r="L25" s="4"/>
      <c r="M25" s="3"/>
    </row>
    <row r="26" spans="1:13" ht="13.5" thickBot="1">
      <c r="A26" s="1"/>
      <c r="B26" s="2"/>
      <c r="C26" s="15"/>
      <c r="D26" s="15"/>
      <c r="E26" s="15"/>
      <c r="F26" s="18"/>
      <c r="G26" s="18"/>
      <c r="H26" s="20">
        <f>131737</f>
        <v>131737</v>
      </c>
      <c r="I26" s="3"/>
      <c r="J26" s="18"/>
      <c r="K26" s="18"/>
      <c r="L26" s="4"/>
      <c r="M26" s="3"/>
    </row>
    <row r="27" spans="1:13" ht="13.5" thickBot="1">
      <c r="A27" s="1"/>
      <c r="B27" s="2" t="s">
        <v>28</v>
      </c>
      <c r="C27" s="2"/>
      <c r="D27" s="2"/>
      <c r="E27" s="2"/>
      <c r="F27" s="18"/>
      <c r="G27" s="18"/>
      <c r="H27" s="20">
        <f>316446</f>
        <v>316446</v>
      </c>
      <c r="I27" s="3"/>
      <c r="J27" s="18"/>
      <c r="K27" s="18"/>
      <c r="L27" s="4"/>
      <c r="M27" s="3"/>
    </row>
    <row r="28" spans="1:13">
      <c r="A28" s="1"/>
      <c r="B28" s="1" t="s">
        <v>6</v>
      </c>
      <c r="C28" s="1">
        <f>[1]Oct!U88</f>
        <v>19431</v>
      </c>
      <c r="D28" s="1">
        <f>[1]Oct!V88</f>
        <v>12000</v>
      </c>
      <c r="E28" s="1">
        <f t="shared" ref="E28:E36" si="1">+C28-D28</f>
        <v>7431</v>
      </c>
      <c r="F28" s="18"/>
      <c r="G28" s="18"/>
      <c r="H28" s="19"/>
      <c r="I28" s="3"/>
      <c r="J28" s="18"/>
      <c r="K28" s="18"/>
      <c r="L28" s="4"/>
      <c r="M28" s="3"/>
    </row>
    <row r="29" spans="1:13">
      <c r="A29" s="1"/>
      <c r="B29" s="1" t="s">
        <v>17</v>
      </c>
      <c r="C29" s="1">
        <f>[1]Oct!U89</f>
        <v>0</v>
      </c>
      <c r="D29" s="1">
        <f>[1]Oct!V89</f>
        <v>10450</v>
      </c>
      <c r="E29" s="1">
        <f t="shared" si="1"/>
        <v>-10450</v>
      </c>
      <c r="F29" s="18"/>
      <c r="G29" s="21">
        <f>+C38+C58</f>
        <v>-38469</v>
      </c>
      <c r="H29" s="19">
        <v>38931</v>
      </c>
      <c r="I29" s="3"/>
      <c r="J29" s="18"/>
      <c r="K29" s="18"/>
      <c r="L29" s="4"/>
      <c r="M29" s="3"/>
    </row>
    <row r="30" spans="1:13">
      <c r="A30" s="1"/>
      <c r="B30" s="1" t="s">
        <v>18</v>
      </c>
      <c r="C30" s="1">
        <f>[1]Oct!U90</f>
        <v>0</v>
      </c>
      <c r="D30" s="1">
        <f>[1]Oct!V90</f>
        <v>11000</v>
      </c>
      <c r="E30" s="1">
        <f t="shared" si="1"/>
        <v>-11000</v>
      </c>
      <c r="F30" s="18"/>
      <c r="G30" s="21">
        <f>+C76+C20</f>
        <v>472470.31999999995</v>
      </c>
      <c r="H30" s="19"/>
      <c r="I30" s="3"/>
      <c r="J30" s="18"/>
      <c r="K30" s="18"/>
      <c r="L30" s="4"/>
      <c r="M30" s="3"/>
    </row>
    <row r="31" spans="1:13">
      <c r="A31" s="1"/>
      <c r="B31" s="1" t="s">
        <v>19</v>
      </c>
      <c r="C31" s="1">
        <f>[1]Oct!U91</f>
        <v>0</v>
      </c>
      <c r="D31" s="1">
        <f>[1]Oct!V91</f>
        <v>44150</v>
      </c>
      <c r="E31" s="1">
        <f t="shared" si="1"/>
        <v>-44150</v>
      </c>
      <c r="F31" s="18"/>
      <c r="G31" s="18"/>
      <c r="H31" s="19"/>
      <c r="I31" s="3"/>
      <c r="J31" s="18"/>
      <c r="K31" s="18"/>
      <c r="L31" s="4"/>
      <c r="M31" s="3"/>
    </row>
    <row r="32" spans="1:13">
      <c r="A32" s="1"/>
      <c r="B32" s="1" t="s">
        <v>20</v>
      </c>
      <c r="C32" s="1">
        <f>[1]Oct!U92</f>
        <v>0</v>
      </c>
      <c r="D32" s="1">
        <f>[1]Oct!V92</f>
        <v>1579</v>
      </c>
      <c r="E32" s="1">
        <f t="shared" si="1"/>
        <v>-1579</v>
      </c>
      <c r="F32" s="18"/>
      <c r="G32" s="18"/>
      <c r="H32" s="19"/>
      <c r="I32" s="3"/>
      <c r="J32" s="18"/>
      <c r="K32" s="18"/>
      <c r="L32" s="4"/>
      <c r="M32" s="3"/>
    </row>
    <row r="33" spans="1:13">
      <c r="A33" s="1"/>
      <c r="B33" s="1" t="s">
        <v>21</v>
      </c>
      <c r="C33" s="1">
        <f>[1]Oct!U93</f>
        <v>0</v>
      </c>
      <c r="D33" s="22">
        <f>[1]Oct!V93</f>
        <v>25000</v>
      </c>
      <c r="E33" s="1">
        <f t="shared" si="1"/>
        <v>-25000</v>
      </c>
      <c r="F33" s="18"/>
      <c r="G33" s="18"/>
      <c r="H33" s="19"/>
      <c r="I33" s="3"/>
      <c r="J33" s="18"/>
      <c r="K33" s="18"/>
      <c r="L33" s="4"/>
      <c r="M33" s="3"/>
    </row>
    <row r="34" spans="1:13">
      <c r="A34" s="1"/>
      <c r="B34" s="1" t="s">
        <v>22</v>
      </c>
      <c r="C34" s="1">
        <f>[1]Oct!U94</f>
        <v>0</v>
      </c>
      <c r="D34" s="22">
        <f>[1]Oct!V94</f>
        <v>0</v>
      </c>
      <c r="E34" s="1">
        <f t="shared" si="1"/>
        <v>0</v>
      </c>
      <c r="F34" s="18"/>
      <c r="G34" s="18"/>
      <c r="H34" s="19"/>
      <c r="I34" s="3"/>
      <c r="J34" s="18"/>
      <c r="K34" s="18"/>
      <c r="L34" s="4"/>
      <c r="M34" s="3"/>
    </row>
    <row r="35" spans="1:13">
      <c r="A35" s="1"/>
      <c r="B35" s="1" t="s">
        <v>23</v>
      </c>
      <c r="C35" s="1">
        <f>+[1]Oct!U95</f>
        <v>144</v>
      </c>
      <c r="D35" s="1">
        <f>+[1]Oct!V95</f>
        <v>5650</v>
      </c>
      <c r="E35" s="1">
        <f t="shared" si="1"/>
        <v>-5506</v>
      </c>
      <c r="F35" s="18"/>
      <c r="G35" s="18"/>
      <c r="H35" s="19"/>
      <c r="I35" s="3"/>
      <c r="J35" s="18"/>
      <c r="K35" s="18"/>
      <c r="L35" s="4"/>
      <c r="M35" s="3"/>
    </row>
    <row r="36" spans="1:13">
      <c r="A36" s="1"/>
      <c r="B36" s="1" t="s">
        <v>24</v>
      </c>
      <c r="C36" s="1">
        <v>0</v>
      </c>
      <c r="D36" s="22">
        <v>0</v>
      </c>
      <c r="E36" s="1">
        <f t="shared" si="1"/>
        <v>0</v>
      </c>
      <c r="F36" s="18"/>
      <c r="G36" s="18"/>
      <c r="H36" s="19"/>
      <c r="I36" s="3"/>
      <c r="J36" s="18"/>
      <c r="K36" s="18"/>
      <c r="L36" s="4"/>
      <c r="M36" s="3"/>
    </row>
    <row r="37" spans="1:13" ht="13.15">
      <c r="A37" s="1"/>
      <c r="B37" s="2" t="s">
        <v>25</v>
      </c>
      <c r="C37" s="14">
        <f>SUM(C28:C36)</f>
        <v>19575</v>
      </c>
      <c r="D37" s="14">
        <f>SUM(D28:D36)</f>
        <v>109829</v>
      </c>
      <c r="E37" s="14">
        <f>SUM(E28:E36)</f>
        <v>-90254</v>
      </c>
      <c r="F37" s="18"/>
      <c r="G37" s="18"/>
      <c r="H37" s="19"/>
      <c r="I37" s="19"/>
      <c r="J37" s="18"/>
      <c r="K37" s="18"/>
      <c r="L37" s="4"/>
      <c r="M37" s="3"/>
    </row>
    <row r="38" spans="1:13" ht="13.15">
      <c r="A38" s="1"/>
      <c r="B38" s="2" t="s">
        <v>29</v>
      </c>
      <c r="C38" s="14">
        <f>+C25-C37</f>
        <v>-19575</v>
      </c>
      <c r="D38" s="14">
        <f>+D25-D37</f>
        <v>2951</v>
      </c>
      <c r="E38" s="14">
        <f>+E25-E37</f>
        <v>-22526</v>
      </c>
      <c r="F38" s="18"/>
      <c r="G38" s="18"/>
      <c r="H38" s="19"/>
      <c r="I38" s="19"/>
      <c r="J38" s="18"/>
      <c r="K38" s="18"/>
      <c r="L38" s="4"/>
      <c r="M38" s="3"/>
    </row>
    <row r="39" spans="1:13" ht="13.15">
      <c r="A39" s="1"/>
      <c r="B39" s="2"/>
      <c r="C39" s="23"/>
      <c r="D39" s="23"/>
      <c r="E39" s="23"/>
      <c r="F39" s="18"/>
      <c r="G39" s="18"/>
      <c r="H39" s="19"/>
      <c r="I39" s="19" t="s">
        <v>30</v>
      </c>
      <c r="J39" s="18"/>
      <c r="K39" s="18"/>
      <c r="L39" s="4"/>
      <c r="M39" s="3"/>
    </row>
    <row r="40" spans="1:13" ht="13.15">
      <c r="A40" s="1"/>
      <c r="B40" s="1"/>
      <c r="C40" s="5">
        <v>2021</v>
      </c>
      <c r="D40" s="5">
        <v>2021</v>
      </c>
      <c r="E40" s="6" t="s">
        <v>0</v>
      </c>
      <c r="F40" s="18"/>
      <c r="G40" s="18"/>
      <c r="H40" s="19"/>
      <c r="I40" s="19"/>
      <c r="J40" s="18"/>
      <c r="K40" s="18"/>
      <c r="L40" s="4"/>
      <c r="M40" s="3"/>
    </row>
    <row r="41" spans="1:13" ht="13.15">
      <c r="A41" s="1"/>
      <c r="B41" s="2" t="s">
        <v>1</v>
      </c>
      <c r="C41" s="7" t="s">
        <v>2</v>
      </c>
      <c r="D41" s="8" t="s">
        <v>3</v>
      </c>
      <c r="E41" s="9" t="s">
        <v>4</v>
      </c>
      <c r="F41" s="18"/>
      <c r="G41" s="18"/>
      <c r="H41" s="19"/>
      <c r="I41" s="19"/>
      <c r="J41" s="18"/>
      <c r="K41" s="18"/>
      <c r="L41" s="4"/>
      <c r="M41" s="3"/>
    </row>
    <row r="42" spans="1:13" ht="13.15">
      <c r="A42" s="1"/>
      <c r="B42" s="2" t="s">
        <v>31</v>
      </c>
      <c r="C42" s="2"/>
      <c r="D42" s="2"/>
      <c r="E42" s="2"/>
      <c r="F42" s="18"/>
      <c r="G42" s="18"/>
      <c r="H42" s="19"/>
      <c r="I42" s="19"/>
      <c r="J42" s="18"/>
      <c r="K42" s="18"/>
      <c r="L42" s="4"/>
      <c r="M42" s="3"/>
    </row>
    <row r="43" spans="1:13">
      <c r="A43" s="1"/>
      <c r="B43" s="1" t="s">
        <v>9</v>
      </c>
      <c r="C43" s="1">
        <f>[1]Oct!U22</f>
        <v>0</v>
      </c>
      <c r="D43" s="1">
        <f>[1]Oct!V22</f>
        <v>67600</v>
      </c>
      <c r="E43" s="1">
        <f>+C43-D43</f>
        <v>-67600</v>
      </c>
      <c r="F43" s="18"/>
      <c r="G43" s="18"/>
      <c r="H43" s="19"/>
      <c r="I43" s="19"/>
      <c r="J43" s="18"/>
      <c r="K43" s="18"/>
      <c r="L43" s="4"/>
      <c r="M43" s="3"/>
    </row>
    <row r="44" spans="1:13">
      <c r="A44" s="1"/>
      <c r="B44" s="1" t="s">
        <v>11</v>
      </c>
      <c r="C44" s="1">
        <f>[1]Oct!U23</f>
        <v>0</v>
      </c>
      <c r="D44" s="1">
        <f>[1]Oct!V23</f>
        <v>69800</v>
      </c>
      <c r="E44" s="1">
        <f>+C44-D44</f>
        <v>-69800</v>
      </c>
      <c r="F44" s="18"/>
      <c r="G44" s="18"/>
      <c r="H44" s="19"/>
      <c r="I44" s="19"/>
      <c r="J44" s="18"/>
      <c r="K44" s="18"/>
      <c r="L44" s="4"/>
      <c r="M44" s="3"/>
    </row>
    <row r="45" spans="1:13" ht="13.15">
      <c r="A45" s="1"/>
      <c r="B45" s="2" t="s">
        <v>13</v>
      </c>
      <c r="C45" s="14">
        <f>SUM(C43:C44)</f>
        <v>0</v>
      </c>
      <c r="D45" s="14">
        <f>SUM(D43:D44)</f>
        <v>137400</v>
      </c>
      <c r="E45" s="14">
        <f>SUM(E43:E44)</f>
        <v>-137400</v>
      </c>
      <c r="F45" s="18"/>
      <c r="G45" s="18"/>
      <c r="H45" s="19"/>
      <c r="I45" s="19"/>
      <c r="J45" s="18"/>
      <c r="K45" s="18"/>
      <c r="L45" s="4"/>
      <c r="M45" s="3"/>
    </row>
    <row r="46" spans="1:13" ht="13.15">
      <c r="A46" s="1"/>
      <c r="B46" s="2"/>
      <c r="C46" s="15"/>
      <c r="D46" s="15"/>
      <c r="E46" s="15"/>
      <c r="F46" s="18"/>
      <c r="G46" s="18"/>
      <c r="H46" s="19"/>
      <c r="I46" s="19"/>
      <c r="J46" s="18"/>
      <c r="K46" s="18"/>
      <c r="L46" s="4"/>
      <c r="M46" s="3"/>
    </row>
    <row r="47" spans="1:13" ht="13.15">
      <c r="A47" s="1"/>
      <c r="B47" s="2" t="s">
        <v>32</v>
      </c>
      <c r="C47" s="2"/>
      <c r="D47" s="2"/>
      <c r="E47" s="2"/>
      <c r="F47" s="18"/>
      <c r="G47" s="18"/>
      <c r="H47" s="19"/>
      <c r="I47" s="19"/>
      <c r="J47" s="18"/>
      <c r="K47" s="18"/>
      <c r="L47" s="4"/>
      <c r="M47" s="3"/>
    </row>
    <row r="48" spans="1:13">
      <c r="A48" s="1"/>
      <c r="B48" s="1" t="s">
        <v>6</v>
      </c>
      <c r="C48" s="1">
        <f>[1]Oct!U78</f>
        <v>18750</v>
      </c>
      <c r="D48" s="1">
        <f>[1]Oct!V78</f>
        <v>33672</v>
      </c>
      <c r="E48" s="1">
        <f t="shared" ref="E48:E56" si="2">+C48-D48</f>
        <v>-14922</v>
      </c>
      <c r="F48" s="18"/>
      <c r="G48" s="18"/>
      <c r="H48" s="19"/>
      <c r="I48" s="19"/>
      <c r="J48" s="18"/>
      <c r="K48" s="18"/>
      <c r="L48" s="4"/>
      <c r="M48" s="3"/>
    </row>
    <row r="49" spans="1:13">
      <c r="A49" s="1"/>
      <c r="B49" s="1" t="s">
        <v>17</v>
      </c>
      <c r="C49" s="1">
        <f>[1]Oct!U79</f>
        <v>0</v>
      </c>
      <c r="D49" s="1">
        <f>[1]Oct!V79</f>
        <v>11750</v>
      </c>
      <c r="E49" s="1">
        <f t="shared" si="2"/>
        <v>-11750</v>
      </c>
      <c r="F49" s="18"/>
      <c r="G49" s="18"/>
      <c r="H49" s="19"/>
      <c r="I49" s="19"/>
      <c r="J49" s="18"/>
      <c r="K49" s="18"/>
      <c r="L49" s="4"/>
      <c r="M49" s="3"/>
    </row>
    <row r="50" spans="1:13">
      <c r="A50" s="1"/>
      <c r="B50" s="1" t="s">
        <v>18</v>
      </c>
      <c r="C50" s="1">
        <f>[1]Oct!U80</f>
        <v>0</v>
      </c>
      <c r="D50" s="1">
        <f>[1]Oct!V80</f>
        <v>11300</v>
      </c>
      <c r="E50" s="1">
        <f t="shared" si="2"/>
        <v>-11300</v>
      </c>
      <c r="F50" s="18"/>
      <c r="G50" s="18"/>
      <c r="H50" s="19"/>
      <c r="I50" s="19"/>
      <c r="J50" s="18"/>
      <c r="K50" s="18"/>
      <c r="L50" s="4"/>
      <c r="M50" s="3"/>
    </row>
    <row r="51" spans="1:13">
      <c r="A51" s="1"/>
      <c r="B51" s="1" t="s">
        <v>19</v>
      </c>
      <c r="C51" s="1">
        <f>[1]Oct!U81</f>
        <v>0</v>
      </c>
      <c r="D51" s="1">
        <f>[1]Oct!V81</f>
        <v>41000</v>
      </c>
      <c r="E51" s="1">
        <f t="shared" si="2"/>
        <v>-41000</v>
      </c>
      <c r="F51" s="18"/>
      <c r="G51" s="18"/>
      <c r="H51" s="19"/>
      <c r="I51" s="19"/>
      <c r="J51" s="18"/>
      <c r="K51" s="18"/>
      <c r="L51" s="4"/>
      <c r="M51" s="3"/>
    </row>
    <row r="52" spans="1:13">
      <c r="A52" s="1"/>
      <c r="B52" s="1" t="s">
        <v>20</v>
      </c>
      <c r="C52" s="1">
        <f>[1]Oct!U82</f>
        <v>0</v>
      </c>
      <c r="D52" s="1">
        <f>[1]Oct!V82</f>
        <v>2366</v>
      </c>
      <c r="E52" s="1">
        <f t="shared" si="2"/>
        <v>-2366</v>
      </c>
      <c r="F52" s="18"/>
      <c r="G52" s="18"/>
      <c r="H52" s="19"/>
      <c r="I52" s="19"/>
      <c r="J52" s="18"/>
      <c r="K52" s="18"/>
      <c r="L52" s="4"/>
      <c r="M52" s="3"/>
    </row>
    <row r="53" spans="1:13">
      <c r="A53" s="1"/>
      <c r="B53" s="1" t="s">
        <v>21</v>
      </c>
      <c r="C53" s="1">
        <f>[1]Oct!U83</f>
        <v>0</v>
      </c>
      <c r="D53" s="22">
        <f>[1]Oct!V83</f>
        <v>24000</v>
      </c>
      <c r="E53" s="1">
        <f>+C53-D53</f>
        <v>-24000</v>
      </c>
      <c r="F53" s="18"/>
      <c r="G53" s="18"/>
      <c r="H53" s="19"/>
      <c r="I53" s="19"/>
      <c r="J53" s="18"/>
      <c r="K53" s="18"/>
      <c r="L53" s="4"/>
      <c r="M53" s="3"/>
    </row>
    <row r="54" spans="1:13">
      <c r="A54" s="1"/>
      <c r="B54" s="1" t="s">
        <v>22</v>
      </c>
      <c r="C54" s="1">
        <f>[1]Oct!U84</f>
        <v>0</v>
      </c>
      <c r="D54" s="22">
        <f>[1]Oct!V84</f>
        <v>0</v>
      </c>
      <c r="E54" s="1">
        <f>+C54-D54</f>
        <v>0</v>
      </c>
      <c r="F54" s="18"/>
      <c r="G54" s="18"/>
      <c r="H54" s="19"/>
      <c r="I54" s="19"/>
      <c r="J54" s="18"/>
      <c r="K54" s="18"/>
      <c r="L54" s="4"/>
      <c r="M54" s="3"/>
    </row>
    <row r="55" spans="1:13">
      <c r="A55" s="1"/>
      <c r="B55" s="1" t="s">
        <v>23</v>
      </c>
      <c r="C55" s="1">
        <f>+[1]Oct!U85</f>
        <v>144</v>
      </c>
      <c r="D55" s="1">
        <f>+[1]Oct!V85</f>
        <v>5395</v>
      </c>
      <c r="E55" s="1">
        <f t="shared" si="2"/>
        <v>-5251</v>
      </c>
      <c r="F55" s="18"/>
      <c r="G55" s="18"/>
      <c r="H55" s="19"/>
      <c r="I55" s="19"/>
      <c r="J55" s="18"/>
      <c r="K55" s="18"/>
      <c r="L55" s="4"/>
      <c r="M55" s="3"/>
    </row>
    <row r="56" spans="1:13">
      <c r="A56" s="1"/>
      <c r="B56" s="1" t="s">
        <v>24</v>
      </c>
      <c r="C56" s="1">
        <v>0</v>
      </c>
      <c r="D56" s="22">
        <v>0</v>
      </c>
      <c r="E56" s="1">
        <f t="shared" si="2"/>
        <v>0</v>
      </c>
      <c r="F56" s="18"/>
      <c r="G56" s="18"/>
      <c r="H56" s="19"/>
      <c r="I56" s="19"/>
      <c r="J56" s="18"/>
      <c r="K56" s="18"/>
      <c r="L56" s="4"/>
      <c r="M56" s="3"/>
    </row>
    <row r="57" spans="1:13" ht="13.15">
      <c r="A57" s="1"/>
      <c r="B57" s="2" t="s">
        <v>25</v>
      </c>
      <c r="C57" s="14">
        <f>SUM(C48:C56)</f>
        <v>18894</v>
      </c>
      <c r="D57" s="14">
        <f>SUM(D48:D56)</f>
        <v>129483</v>
      </c>
      <c r="E57" s="14">
        <f>SUM(E48:E56)</f>
        <v>-110589</v>
      </c>
      <c r="F57" s="18"/>
      <c r="G57" s="18"/>
      <c r="H57" s="19"/>
      <c r="I57" s="19"/>
      <c r="J57" s="18"/>
      <c r="K57" s="18"/>
      <c r="L57" s="4"/>
      <c r="M57" s="3"/>
    </row>
    <row r="58" spans="1:13" ht="13.15">
      <c r="A58" s="1"/>
      <c r="B58" s="2" t="s">
        <v>33</v>
      </c>
      <c r="C58" s="14">
        <f>+C45-C57</f>
        <v>-18894</v>
      </c>
      <c r="D58" s="14">
        <f>+D45-D57</f>
        <v>7917</v>
      </c>
      <c r="E58" s="14">
        <f>+E45-E57</f>
        <v>-26811</v>
      </c>
      <c r="F58" s="18"/>
      <c r="G58" s="18"/>
      <c r="H58" s="19"/>
      <c r="I58" s="19"/>
      <c r="J58" s="18"/>
      <c r="K58" s="18"/>
      <c r="L58" s="4"/>
      <c r="M58" s="3"/>
    </row>
    <row r="59" spans="1:13" ht="13.15">
      <c r="A59" s="1"/>
      <c r="B59" s="2"/>
      <c r="C59" s="2"/>
      <c r="D59" s="2"/>
      <c r="E59" s="2"/>
      <c r="F59" s="18"/>
      <c r="G59" s="18"/>
      <c r="H59" s="19"/>
      <c r="I59" s="19"/>
      <c r="J59" s="18"/>
      <c r="K59" s="18"/>
      <c r="L59" s="4"/>
      <c r="M59" s="3"/>
    </row>
    <row r="60" spans="1:13" ht="13.15">
      <c r="A60" s="1"/>
      <c r="B60" s="2" t="s">
        <v>34</v>
      </c>
      <c r="C60" s="2"/>
      <c r="D60" s="2"/>
      <c r="E60" s="2"/>
      <c r="F60" s="18"/>
      <c r="G60" s="18"/>
      <c r="H60" s="19"/>
      <c r="I60" s="19"/>
      <c r="J60" s="18"/>
      <c r="K60" s="18"/>
      <c r="L60" s="4"/>
      <c r="M60" s="3"/>
    </row>
    <row r="61" spans="1:13">
      <c r="A61" s="1"/>
      <c r="B61" s="1" t="s">
        <v>9</v>
      </c>
      <c r="C61" s="1">
        <f>[1]Oct!U17</f>
        <v>206905</v>
      </c>
      <c r="D61" s="1">
        <f>[1]Oct!V17</f>
        <v>437475</v>
      </c>
      <c r="E61" s="1">
        <f>+C61-D61</f>
        <v>-230570</v>
      </c>
      <c r="F61" s="18"/>
      <c r="G61" s="18"/>
      <c r="H61" s="19"/>
      <c r="I61" s="19"/>
      <c r="J61" s="18"/>
      <c r="K61" s="18"/>
      <c r="L61" s="4"/>
      <c r="M61" s="3"/>
    </row>
    <row r="62" spans="1:13">
      <c r="A62" s="1"/>
      <c r="B62" s="1" t="s">
        <v>11</v>
      </c>
      <c r="C62" s="1">
        <f>[1]Oct!U18</f>
        <v>240800</v>
      </c>
      <c r="D62" s="1">
        <f>[1]Oct!V18</f>
        <v>295100</v>
      </c>
      <c r="E62" s="1">
        <f>+C62-D62</f>
        <v>-54300</v>
      </c>
      <c r="F62" s="18"/>
      <c r="G62" s="18"/>
      <c r="H62" s="19"/>
      <c r="I62" s="19"/>
      <c r="J62" s="18"/>
      <c r="K62" s="18"/>
      <c r="L62" s="4"/>
      <c r="M62" s="3"/>
    </row>
    <row r="63" spans="1:13" ht="13.15">
      <c r="A63" s="1"/>
      <c r="B63" s="2" t="s">
        <v>13</v>
      </c>
      <c r="C63" s="14">
        <f>SUM(C61:C62)</f>
        <v>447705</v>
      </c>
      <c r="D63" s="14">
        <f>SUM(D61:D62)</f>
        <v>732575</v>
      </c>
      <c r="E63" s="14">
        <f>SUM(E61:E62)</f>
        <v>-284870</v>
      </c>
      <c r="F63" s="18"/>
      <c r="G63" s="18"/>
      <c r="H63" s="19"/>
      <c r="I63" s="19"/>
      <c r="J63" s="18"/>
      <c r="K63" s="18"/>
      <c r="L63" s="4"/>
      <c r="M63" s="3"/>
    </row>
    <row r="64" spans="1:13" ht="13.15">
      <c r="A64" s="1"/>
      <c r="B64" s="2"/>
      <c r="C64" s="15"/>
      <c r="D64" s="15"/>
      <c r="E64" s="15"/>
      <c r="F64" s="18"/>
      <c r="G64" s="18"/>
      <c r="H64" s="19"/>
      <c r="I64" s="19"/>
      <c r="J64" s="18"/>
      <c r="K64" s="18"/>
      <c r="L64" s="4"/>
      <c r="M64" s="3"/>
    </row>
    <row r="65" spans="1:13" ht="13.15">
      <c r="A65" s="1"/>
      <c r="B65" s="2" t="s">
        <v>35</v>
      </c>
      <c r="C65" s="2"/>
      <c r="D65" s="2"/>
      <c r="E65" s="2"/>
      <c r="F65" s="18"/>
      <c r="G65" s="18"/>
      <c r="H65" s="19"/>
      <c r="I65" s="19"/>
      <c r="J65" s="18"/>
      <c r="K65" s="18"/>
      <c r="L65" s="4"/>
      <c r="M65" s="3"/>
    </row>
    <row r="66" spans="1:13">
      <c r="A66" s="1"/>
      <c r="B66" s="1" t="s">
        <v>6</v>
      </c>
      <c r="C66" s="22">
        <f>[1]Oct!U67</f>
        <v>107120</v>
      </c>
      <c r="D66" s="1">
        <f>[1]Oct!V67</f>
        <v>105000</v>
      </c>
      <c r="E66" s="1">
        <f t="shared" ref="E66:E74" si="3">+C66-D66</f>
        <v>2120</v>
      </c>
      <c r="F66" s="18"/>
      <c r="G66" s="18"/>
      <c r="H66" s="19"/>
      <c r="I66" s="19"/>
      <c r="J66" s="18"/>
      <c r="K66" s="18"/>
      <c r="L66" s="4"/>
      <c r="M66" s="3"/>
    </row>
    <row r="67" spans="1:13">
      <c r="A67" s="1"/>
      <c r="B67" s="1" t="s">
        <v>17</v>
      </c>
      <c r="C67" s="1">
        <f>[1]Oct!U68</f>
        <v>20853.5</v>
      </c>
      <c r="D67" s="1">
        <f>[1]Oct!V68</f>
        <v>90000</v>
      </c>
      <c r="E67" s="1">
        <f t="shared" si="3"/>
        <v>-69146.5</v>
      </c>
      <c r="F67" s="18"/>
      <c r="G67" s="18"/>
      <c r="H67" s="19"/>
      <c r="I67" s="19"/>
      <c r="J67" s="18"/>
      <c r="K67" s="18"/>
      <c r="L67" s="4"/>
      <c r="M67" s="3"/>
    </row>
    <row r="68" spans="1:13">
      <c r="A68" s="1"/>
      <c r="B68" s="1" t="s">
        <v>18</v>
      </c>
      <c r="C68" s="1">
        <f>[1]Oct!U69</f>
        <v>9965.380000000001</v>
      </c>
      <c r="D68" s="1">
        <f>[1]Oct!V69</f>
        <v>25500</v>
      </c>
      <c r="E68" s="1">
        <f t="shared" si="3"/>
        <v>-15534.619999999999</v>
      </c>
      <c r="F68" s="18"/>
      <c r="G68" s="18"/>
      <c r="H68" s="19"/>
      <c r="I68" s="19"/>
      <c r="J68" s="18"/>
      <c r="K68" s="18"/>
      <c r="L68" s="4"/>
      <c r="M68" s="3"/>
    </row>
    <row r="69" spans="1:13">
      <c r="A69" s="1"/>
      <c r="B69" s="1" t="s">
        <v>19</v>
      </c>
      <c r="C69" s="1">
        <f>[1]Oct!U70</f>
        <v>157544.93</v>
      </c>
      <c r="D69" s="1">
        <f>[1]Oct!V70</f>
        <v>174510</v>
      </c>
      <c r="E69" s="1">
        <f t="shared" si="3"/>
        <v>-16965.070000000007</v>
      </c>
      <c r="F69" s="18"/>
      <c r="G69" s="18"/>
      <c r="H69" s="19"/>
      <c r="I69" s="19"/>
      <c r="J69" s="18"/>
      <c r="K69" s="18"/>
      <c r="L69" s="4"/>
      <c r="M69" s="3"/>
    </row>
    <row r="70" spans="1:13">
      <c r="A70" s="1"/>
      <c r="B70" s="1" t="s">
        <v>20</v>
      </c>
      <c r="C70" s="1">
        <f>[1]Oct!U71</f>
        <v>7432.98</v>
      </c>
      <c r="D70" s="1">
        <f>[1]Oct!V71</f>
        <v>21874</v>
      </c>
      <c r="E70" s="1">
        <f t="shared" si="3"/>
        <v>-14441.02</v>
      </c>
      <c r="F70" s="18"/>
      <c r="G70" s="18"/>
      <c r="H70" s="19"/>
      <c r="I70" s="19"/>
      <c r="J70" s="18"/>
      <c r="K70" s="18"/>
      <c r="L70" s="4"/>
      <c r="M70" s="3"/>
    </row>
    <row r="71" spans="1:13">
      <c r="A71" s="1"/>
      <c r="B71" s="1" t="s">
        <v>21</v>
      </c>
      <c r="C71" s="1">
        <f>[1]Oct!U72</f>
        <v>71398</v>
      </c>
      <c r="D71" s="1">
        <f>[1]Oct!V72</f>
        <v>90000</v>
      </c>
      <c r="E71" s="1">
        <f>+C71-D71</f>
        <v>-18602</v>
      </c>
      <c r="F71" s="18"/>
      <c r="G71" s="18"/>
      <c r="H71" s="19"/>
      <c r="I71" s="19"/>
      <c r="J71" s="18"/>
      <c r="K71" s="18"/>
      <c r="L71" s="4"/>
      <c r="M71" s="3"/>
    </row>
    <row r="72" spans="1:13">
      <c r="A72" s="1"/>
      <c r="B72" s="1" t="s">
        <v>22</v>
      </c>
      <c r="C72" s="1">
        <f>[1]Oct!U73</f>
        <v>28282</v>
      </c>
      <c r="D72" s="1">
        <f>[1]Oct!V73</f>
        <v>35000</v>
      </c>
      <c r="E72" s="1">
        <f>+C72-D72</f>
        <v>-6718</v>
      </c>
      <c r="F72" s="18"/>
      <c r="G72" s="18"/>
      <c r="H72" s="19"/>
      <c r="I72" s="19"/>
      <c r="J72" s="18"/>
      <c r="K72" s="18"/>
      <c r="L72" s="4"/>
      <c r="M72" s="3"/>
    </row>
    <row r="73" spans="1:13">
      <c r="A73" s="1"/>
      <c r="B73" s="1" t="s">
        <v>23</v>
      </c>
      <c r="C73" s="1">
        <f>+[1]Oct!U75</f>
        <v>24418.95</v>
      </c>
      <c r="D73" s="1">
        <f>+[1]Oct!V75</f>
        <v>30000</v>
      </c>
      <c r="E73" s="1">
        <f t="shared" si="3"/>
        <v>-5581.0499999999993</v>
      </c>
      <c r="F73" s="18"/>
      <c r="G73" s="18"/>
      <c r="H73" s="19"/>
      <c r="I73" s="19"/>
      <c r="J73" s="18"/>
      <c r="K73" s="18"/>
      <c r="L73" s="4"/>
      <c r="M73" s="3"/>
    </row>
    <row r="74" spans="1:13">
      <c r="A74" s="1"/>
      <c r="B74" s="22" t="s">
        <v>24</v>
      </c>
      <c r="C74" s="1">
        <f>+[1]Oct!U74</f>
        <v>-51000</v>
      </c>
      <c r="D74" s="1">
        <f>+[1]Oct!V74</f>
        <v>-50000</v>
      </c>
      <c r="E74" s="1">
        <f t="shared" si="3"/>
        <v>-1000</v>
      </c>
      <c r="F74" s="18"/>
      <c r="G74" s="18"/>
      <c r="H74" s="19"/>
      <c r="I74" s="19"/>
      <c r="J74" s="18"/>
      <c r="K74" s="18"/>
      <c r="L74" s="4"/>
      <c r="M74" s="3"/>
    </row>
    <row r="75" spans="1:13" ht="13.15">
      <c r="A75" s="1"/>
      <c r="B75" s="2" t="s">
        <v>25</v>
      </c>
      <c r="C75" s="14">
        <f>SUM(C66:C74)</f>
        <v>376015.74</v>
      </c>
      <c r="D75" s="14">
        <f>SUM(D66:D74)</f>
        <v>521884</v>
      </c>
      <c r="E75" s="14">
        <f>SUM(E66:E74)</f>
        <v>-145868.26</v>
      </c>
      <c r="F75" s="18"/>
      <c r="G75" s="18"/>
      <c r="H75" s="19"/>
      <c r="I75" s="19"/>
      <c r="J75" s="18"/>
      <c r="K75" s="18"/>
      <c r="L75" s="4"/>
      <c r="M75" s="3"/>
    </row>
    <row r="76" spans="1:13" ht="13.15">
      <c r="A76" s="1"/>
      <c r="B76" s="2" t="s">
        <v>36</v>
      </c>
      <c r="C76" s="14">
        <f>+C63-C75</f>
        <v>71689.260000000009</v>
      </c>
      <c r="D76" s="14">
        <f>+D63-D75</f>
        <v>210691</v>
      </c>
      <c r="E76" s="14">
        <f>+E63-E75</f>
        <v>-139001.74</v>
      </c>
      <c r="F76" s="18"/>
      <c r="G76" s="18"/>
      <c r="H76" s="19"/>
      <c r="I76" s="19"/>
      <c r="J76" s="18"/>
      <c r="K76" s="18"/>
      <c r="L76" s="4"/>
      <c r="M76" s="3"/>
    </row>
    <row r="77" spans="1:13" ht="13.15">
      <c r="A77" s="1"/>
      <c r="B77" s="2"/>
      <c r="C77" s="2"/>
      <c r="D77" s="2"/>
      <c r="E77" s="2"/>
      <c r="F77" s="18"/>
      <c r="G77" s="18"/>
      <c r="H77" s="19"/>
      <c r="I77" s="19"/>
      <c r="J77" s="18"/>
      <c r="K77" s="18"/>
      <c r="L77" s="4"/>
      <c r="M77" s="3"/>
    </row>
    <row r="78" spans="1:13" ht="13.15">
      <c r="A78" s="1"/>
      <c r="B78" s="1"/>
      <c r="C78" s="2"/>
      <c r="D78" s="2"/>
      <c r="E78" s="2"/>
      <c r="I78" s="3"/>
      <c r="K78" s="18"/>
      <c r="L78" s="4"/>
      <c r="M78" s="3"/>
    </row>
    <row r="79" spans="1:13" ht="13.15">
      <c r="A79" s="1"/>
      <c r="B79" s="10"/>
      <c r="C79" s="5">
        <v>2021</v>
      </c>
      <c r="D79" s="5">
        <v>2021</v>
      </c>
      <c r="E79" s="6" t="s">
        <v>0</v>
      </c>
      <c r="I79" s="3"/>
      <c r="K79" s="18"/>
      <c r="L79" s="4"/>
      <c r="M79" s="3"/>
    </row>
    <row r="80" spans="1:13" ht="13.15">
      <c r="A80" s="1"/>
      <c r="B80" s="2" t="s">
        <v>1</v>
      </c>
      <c r="C80" s="7" t="s">
        <v>2</v>
      </c>
      <c r="D80" s="8" t="s">
        <v>3</v>
      </c>
      <c r="E80" s="9" t="s">
        <v>4</v>
      </c>
      <c r="I80" s="3"/>
      <c r="K80" s="18"/>
      <c r="L80" s="4"/>
      <c r="M80" s="3"/>
    </row>
    <row r="81" spans="1:13" ht="13.15">
      <c r="A81" s="1"/>
      <c r="B81" s="24"/>
      <c r="C81" s="2"/>
      <c r="D81" s="2"/>
      <c r="E81" s="2"/>
      <c r="I81" s="3"/>
      <c r="K81" s="18"/>
      <c r="L81" s="4"/>
      <c r="M81" s="3"/>
    </row>
    <row r="82" spans="1:13" ht="13.15">
      <c r="A82" s="1"/>
      <c r="B82" s="2" t="s">
        <v>37</v>
      </c>
      <c r="C82" s="1"/>
      <c r="D82" s="1"/>
      <c r="E82" s="1"/>
      <c r="I82" s="3"/>
      <c r="K82" s="18"/>
      <c r="L82" s="4"/>
      <c r="M82" s="3"/>
    </row>
    <row r="83" spans="1:13">
      <c r="A83" s="1"/>
      <c r="B83" s="1" t="s">
        <v>9</v>
      </c>
      <c r="C83" s="1">
        <f>C5+C23+C43+C61</f>
        <v>779214.75</v>
      </c>
      <c r="D83" s="1">
        <f>D5+D23+D43+D61</f>
        <v>1161280</v>
      </c>
      <c r="E83" s="1">
        <f>+C83-D83</f>
        <v>-382065.25</v>
      </c>
      <c r="I83" s="3"/>
      <c r="K83" s="18"/>
      <c r="L83" s="4"/>
      <c r="M83" s="3"/>
    </row>
    <row r="84" spans="1:13">
      <c r="A84" s="1"/>
      <c r="B84" s="1" t="s">
        <v>11</v>
      </c>
      <c r="C84" s="1">
        <f>C6+C24+C44+C62</f>
        <v>528297</v>
      </c>
      <c r="D84" s="1">
        <f>D6+D24+D44+D62</f>
        <v>725400</v>
      </c>
      <c r="E84" s="1">
        <f>+C84-D84</f>
        <v>-197103</v>
      </c>
      <c r="F84" s="4"/>
      <c r="I84" s="3"/>
      <c r="K84" s="18"/>
      <c r="L84" s="4"/>
      <c r="M84" s="3"/>
    </row>
    <row r="85" spans="1:13" ht="15.75">
      <c r="A85" s="1"/>
      <c r="B85" s="1" t="s">
        <v>38</v>
      </c>
      <c r="C85" s="1">
        <f>[1]Oct!U7</f>
        <v>27848</v>
      </c>
      <c r="D85" s="1">
        <f>[1]Oct!V7</f>
        <v>0</v>
      </c>
      <c r="E85" s="1">
        <f>+C85-D85</f>
        <v>27848</v>
      </c>
      <c r="F85" s="25"/>
      <c r="I85" s="3"/>
      <c r="K85" s="18"/>
      <c r="L85" s="4"/>
      <c r="M85" s="3"/>
    </row>
    <row r="86" spans="1:13" ht="13.15">
      <c r="A86" s="1"/>
      <c r="B86" s="2" t="s">
        <v>13</v>
      </c>
      <c r="C86" s="14">
        <f>SUM(C83:C85)</f>
        <v>1335359.75</v>
      </c>
      <c r="D86" s="14">
        <f>SUM(D83:D85)</f>
        <v>1886680</v>
      </c>
      <c r="E86" s="14">
        <f>SUM(E83:E85)</f>
        <v>-551320.25</v>
      </c>
      <c r="I86" s="3"/>
      <c r="K86" s="18"/>
      <c r="L86" s="4"/>
      <c r="M86" s="3"/>
    </row>
    <row r="87" spans="1:13" ht="13.15">
      <c r="A87" s="1"/>
      <c r="B87" s="2"/>
      <c r="C87" s="15"/>
      <c r="D87" s="15"/>
      <c r="E87" s="15"/>
      <c r="I87" s="3"/>
      <c r="K87" s="18"/>
      <c r="L87" s="4"/>
      <c r="M87" s="3"/>
    </row>
    <row r="88" spans="1:13" ht="13.15">
      <c r="A88" s="1"/>
      <c r="B88" s="2" t="s">
        <v>39</v>
      </c>
      <c r="C88" s="15"/>
      <c r="D88" s="15"/>
      <c r="E88" s="15"/>
      <c r="I88" s="3"/>
      <c r="K88" s="18"/>
      <c r="L88" s="4"/>
      <c r="M88" s="3"/>
    </row>
    <row r="89" spans="1:13">
      <c r="A89" s="1"/>
      <c r="B89" s="1" t="s">
        <v>6</v>
      </c>
      <c r="C89" s="1">
        <f t="shared" ref="C89:D95" si="4">C10+C28+C48+C66</f>
        <v>282142.5</v>
      </c>
      <c r="D89" s="1">
        <f t="shared" si="4"/>
        <v>265672</v>
      </c>
      <c r="E89" s="1">
        <f t="shared" ref="E89:E98" si="5">+C89-D89</f>
        <v>16470.5</v>
      </c>
      <c r="I89" s="3"/>
      <c r="K89" s="18"/>
      <c r="L89" s="4"/>
      <c r="M89" s="3"/>
    </row>
    <row r="90" spans="1:13">
      <c r="A90" s="1"/>
      <c r="B90" s="1" t="s">
        <v>17</v>
      </c>
      <c r="C90" s="1">
        <f t="shared" si="4"/>
        <v>64801.72</v>
      </c>
      <c r="D90" s="1">
        <f t="shared" si="4"/>
        <v>188920</v>
      </c>
      <c r="E90" s="1">
        <f t="shared" si="5"/>
        <v>-124118.28</v>
      </c>
      <c r="I90" s="3"/>
      <c r="K90" s="18"/>
      <c r="L90" s="4"/>
      <c r="M90" s="3"/>
    </row>
    <row r="91" spans="1:13">
      <c r="A91" s="1"/>
      <c r="B91" s="1" t="s">
        <v>18</v>
      </c>
      <c r="C91" s="1">
        <f t="shared" si="4"/>
        <v>80127.390000000014</v>
      </c>
      <c r="D91" s="1">
        <f t="shared" si="4"/>
        <v>112300</v>
      </c>
      <c r="E91" s="1">
        <f t="shared" si="5"/>
        <v>-32172.609999999986</v>
      </c>
      <c r="I91" s="3"/>
      <c r="K91" s="18"/>
      <c r="L91" s="4"/>
      <c r="M91" s="3"/>
    </row>
    <row r="92" spans="1:13">
      <c r="A92" s="1"/>
      <c r="B92" s="1" t="s">
        <v>19</v>
      </c>
      <c r="C92" s="1">
        <f t="shared" si="4"/>
        <v>176009.43</v>
      </c>
      <c r="D92" s="1">
        <f t="shared" si="4"/>
        <v>586895</v>
      </c>
      <c r="E92" s="1">
        <f t="shared" si="5"/>
        <v>-410885.57</v>
      </c>
      <c r="I92" s="3"/>
      <c r="K92" s="18"/>
      <c r="L92" s="4"/>
      <c r="M92" s="3"/>
    </row>
    <row r="93" spans="1:13">
      <c r="A93" s="1"/>
      <c r="B93" s="1" t="s">
        <v>20</v>
      </c>
      <c r="C93" s="1">
        <f t="shared" si="4"/>
        <v>28051.719999999998</v>
      </c>
      <c r="D93" s="1">
        <f t="shared" si="4"/>
        <v>57050</v>
      </c>
      <c r="E93" s="1">
        <f t="shared" si="5"/>
        <v>-28998.280000000002</v>
      </c>
      <c r="I93" s="3"/>
      <c r="K93" s="18"/>
      <c r="L93" s="4"/>
      <c r="M93" s="3"/>
    </row>
    <row r="94" spans="1:13">
      <c r="A94" s="1"/>
      <c r="B94" s="1" t="s">
        <v>21</v>
      </c>
      <c r="C94" s="1">
        <f t="shared" si="4"/>
        <v>152640.71000000002</v>
      </c>
      <c r="D94" s="1">
        <f t="shared" si="4"/>
        <v>229000</v>
      </c>
      <c r="E94" s="1">
        <f t="shared" si="5"/>
        <v>-76359.289999999979</v>
      </c>
      <c r="I94" s="3"/>
      <c r="K94" s="18"/>
      <c r="L94" s="4"/>
      <c r="M94" s="3"/>
    </row>
    <row r="95" spans="1:13">
      <c r="A95" s="1"/>
      <c r="B95" s="1" t="s">
        <v>22</v>
      </c>
      <c r="C95" s="1">
        <f t="shared" si="4"/>
        <v>69452</v>
      </c>
      <c r="D95" s="1">
        <f t="shared" si="4"/>
        <v>85000</v>
      </c>
      <c r="E95" s="1">
        <f t="shared" si="5"/>
        <v>-15548</v>
      </c>
      <c r="I95" s="3"/>
      <c r="K95" s="18"/>
      <c r="L95" s="4"/>
      <c r="M95" s="3"/>
    </row>
    <row r="96" spans="1:13">
      <c r="A96" s="1"/>
      <c r="B96" s="1" t="s">
        <v>23</v>
      </c>
      <c r="C96" s="1">
        <f>+C17+C35+C55+C73</f>
        <v>71284.959999999977</v>
      </c>
      <c r="D96" s="1">
        <f>D17+D35+D55+D73</f>
        <v>71045</v>
      </c>
      <c r="E96" s="1">
        <f t="shared" si="5"/>
        <v>239.9599999999773</v>
      </c>
      <c r="I96" s="3"/>
      <c r="K96" s="18"/>
      <c r="L96" s="4"/>
      <c r="M96" s="3"/>
    </row>
    <row r="97" spans="1:13">
      <c r="A97" s="1"/>
      <c r="B97" s="1" t="s">
        <v>24</v>
      </c>
      <c r="C97" s="1">
        <f>C18+C36+C56+C74</f>
        <v>-51000</v>
      </c>
      <c r="D97" s="1">
        <f>D18+D36+D56+D74</f>
        <v>-50000</v>
      </c>
      <c r="E97" s="1">
        <f t="shared" si="5"/>
        <v>-1000</v>
      </c>
      <c r="I97" s="3"/>
      <c r="K97" s="18"/>
      <c r="L97" s="4"/>
      <c r="M97" s="3"/>
    </row>
    <row r="98" spans="1:13">
      <c r="A98" s="1"/>
      <c r="B98" s="1" t="s">
        <v>40</v>
      </c>
      <c r="C98" s="1">
        <f>[1]Oct!U52</f>
        <v>8185.4</v>
      </c>
      <c r="D98" s="1">
        <f>+[1]Oct!V52</f>
        <v>0</v>
      </c>
      <c r="E98" s="1">
        <f t="shared" si="5"/>
        <v>8185.4</v>
      </c>
      <c r="I98" s="3"/>
      <c r="K98" s="18"/>
      <c r="L98" s="4"/>
      <c r="M98" s="3"/>
    </row>
    <row r="99" spans="1:13" ht="13.15">
      <c r="A99" s="1"/>
      <c r="B99" s="2" t="s">
        <v>41</v>
      </c>
      <c r="C99" s="14">
        <f>SUM(C89:C98)</f>
        <v>881695.83</v>
      </c>
      <c r="D99" s="14">
        <f>SUM(D89:D98)</f>
        <v>1545882</v>
      </c>
      <c r="E99" s="14">
        <f>SUM(E89:E98)</f>
        <v>-664186.17000000004</v>
      </c>
      <c r="I99" s="3"/>
      <c r="K99" s="18"/>
      <c r="L99" s="4"/>
      <c r="M99" s="3"/>
    </row>
    <row r="100" spans="1:13" ht="13.15">
      <c r="A100" s="1"/>
      <c r="B100" s="2"/>
      <c r="C100" s="14"/>
      <c r="D100" s="14"/>
      <c r="E100" s="14"/>
      <c r="I100" s="3"/>
      <c r="K100" s="18"/>
      <c r="L100" s="4"/>
      <c r="M100" s="3"/>
    </row>
    <row r="101" spans="1:13" ht="13.15">
      <c r="A101" s="1"/>
      <c r="B101" s="2" t="s">
        <v>42</v>
      </c>
      <c r="C101" s="14">
        <f>+C86-C99</f>
        <v>453663.92000000004</v>
      </c>
      <c r="D101" s="14">
        <f>+D86-D99</f>
        <v>340798</v>
      </c>
      <c r="E101" s="14">
        <f>+E86-E99</f>
        <v>112865.92000000004</v>
      </c>
      <c r="F101" s="17"/>
      <c r="I101" s="3"/>
      <c r="K101" s="18"/>
      <c r="L101" s="4"/>
      <c r="M101" s="3"/>
    </row>
    <row r="102" spans="1:13">
      <c r="A102" s="1"/>
      <c r="C102" s="26">
        <f>'[1]P&amp;G 2021'!D35</f>
        <v>453663.91999999981</v>
      </c>
      <c r="D102" s="26">
        <f>'[1]P&amp;G 2021'!F35</f>
        <v>340798</v>
      </c>
      <c r="E102" s="26">
        <f>'[1]P&amp;G 2021'!G35</f>
        <v>112865.91999999981</v>
      </c>
      <c r="I102" s="3"/>
      <c r="K102" s="18"/>
      <c r="L102" s="4"/>
      <c r="M102" s="3"/>
    </row>
    <row r="103" spans="1:13">
      <c r="A103" s="1"/>
      <c r="C103" s="26">
        <f>+C102-C101</f>
        <v>0</v>
      </c>
      <c r="D103" s="26">
        <f>+D102-D101</f>
        <v>0</v>
      </c>
      <c r="E103" s="26">
        <f>+E102-E101</f>
        <v>-2.3283064365386963E-10</v>
      </c>
      <c r="I103" s="3"/>
      <c r="L103" s="4"/>
      <c r="M103" s="3"/>
    </row>
    <row r="104" spans="1:13">
      <c r="A104" s="1"/>
      <c r="B104" s="13"/>
      <c r="C104" s="13"/>
      <c r="D104" s="13"/>
      <c r="E104" s="13"/>
      <c r="F104" s="13"/>
      <c r="I104" s="3"/>
      <c r="L104" s="4"/>
      <c r="M104" s="3"/>
    </row>
    <row r="105" spans="1:13">
      <c r="A105" s="1"/>
      <c r="I105" s="3"/>
      <c r="L105" s="4"/>
      <c r="M105" s="3"/>
    </row>
    <row r="106" spans="1:13">
      <c r="A106" s="1"/>
      <c r="B106" s="13"/>
      <c r="C106" s="13"/>
      <c r="D106" s="13"/>
      <c r="E106" s="13"/>
      <c r="I106" s="3"/>
      <c r="L106" s="4"/>
      <c r="M106" s="3"/>
    </row>
    <row r="107" spans="1:13">
      <c r="A107" s="1"/>
      <c r="I107" s="3"/>
      <c r="L107" s="4"/>
      <c r="M107" s="3"/>
    </row>
    <row r="108" spans="1:13">
      <c r="A108" s="1"/>
      <c r="B108" s="13"/>
      <c r="C108" s="13"/>
      <c r="D108" s="13"/>
      <c r="E108" s="13"/>
      <c r="I108" s="3"/>
      <c r="K108" s="4"/>
      <c r="M108" s="3"/>
    </row>
    <row r="109" spans="1:13">
      <c r="A109" s="1"/>
      <c r="F109" s="18"/>
      <c r="I109" s="3"/>
      <c r="K109" s="4"/>
      <c r="M109" s="3"/>
    </row>
    <row r="110" spans="1:13">
      <c r="A110" s="1"/>
      <c r="B110" s="13"/>
      <c r="C110" s="13"/>
      <c r="D110" s="13"/>
      <c r="E110" s="13"/>
      <c r="I110" s="3"/>
      <c r="K110" s="4"/>
      <c r="M110" s="3"/>
    </row>
    <row r="111" spans="1:13">
      <c r="A111" s="1"/>
      <c r="F111" s="27"/>
      <c r="I111" s="3"/>
      <c r="K111" s="4"/>
      <c r="M111" s="3"/>
    </row>
    <row r="112" spans="1:13">
      <c r="A112" s="1"/>
      <c r="B112" s="13"/>
      <c r="C112" s="13"/>
      <c r="D112" s="13"/>
      <c r="E112" s="13"/>
      <c r="I112" s="3"/>
      <c r="K112" s="4"/>
      <c r="M112" s="3"/>
    </row>
    <row r="113" spans="1:13">
      <c r="A113" s="1"/>
      <c r="I113" s="3"/>
      <c r="K113" s="4"/>
      <c r="M113" s="3"/>
    </row>
    <row r="114" spans="1:13">
      <c r="A114" s="1"/>
      <c r="B114" s="13"/>
      <c r="C114" s="13"/>
      <c r="D114" s="13"/>
      <c r="E114" s="13"/>
      <c r="F114" s="28"/>
      <c r="I114" s="3"/>
      <c r="K114" s="4"/>
      <c r="M114" s="3"/>
    </row>
    <row r="115" spans="1:13">
      <c r="A115" s="1"/>
      <c r="G115" s="28"/>
      <c r="H115" s="28"/>
      <c r="I115" s="28"/>
      <c r="J115" s="28"/>
      <c r="K115" s="4"/>
      <c r="M115" s="3"/>
    </row>
    <row r="116" spans="1:13">
      <c r="A116" s="1"/>
      <c r="B116" s="13"/>
      <c r="C116" s="13"/>
      <c r="D116" s="13"/>
      <c r="E116" s="13"/>
      <c r="G116" s="4"/>
      <c r="I116" s="3"/>
      <c r="K116" s="4"/>
      <c r="M116" s="3"/>
    </row>
    <row r="117" spans="1:13">
      <c r="A117" s="1"/>
      <c r="G117" s="4"/>
      <c r="I117" s="3"/>
      <c r="K117" s="4"/>
      <c r="M117" s="3"/>
    </row>
    <row r="118" spans="1:13">
      <c r="A118" s="1"/>
      <c r="B118" s="13"/>
      <c r="C118" s="13"/>
      <c r="D118" s="13"/>
      <c r="E118" s="13"/>
      <c r="G118" s="4"/>
      <c r="I118" s="3"/>
      <c r="K118" s="4"/>
      <c r="M118" s="3"/>
    </row>
    <row r="119" spans="1:13">
      <c r="A119" s="1"/>
      <c r="G119" s="4"/>
      <c r="I119" s="3"/>
      <c r="K119" s="4"/>
      <c r="M119" s="3"/>
    </row>
    <row r="120" spans="1:13">
      <c r="A120" s="1"/>
      <c r="B120" s="13"/>
      <c r="C120" s="13"/>
      <c r="D120" s="13"/>
      <c r="E120" s="13"/>
      <c r="G120" s="4"/>
      <c r="I120" s="3"/>
      <c r="K120" s="4"/>
      <c r="M120" s="3"/>
    </row>
    <row r="121" spans="1:13">
      <c r="A121" s="1"/>
      <c r="G121" s="4"/>
      <c r="I121" s="3"/>
      <c r="K121" s="4"/>
      <c r="M121" s="3"/>
    </row>
    <row r="122" spans="1:13">
      <c r="A122" s="1"/>
      <c r="B122" s="13"/>
      <c r="C122" s="13"/>
      <c r="D122" s="13"/>
      <c r="E122" s="13"/>
      <c r="G122" s="4"/>
      <c r="I122" s="3"/>
      <c r="K122" s="4"/>
      <c r="M122" s="3"/>
    </row>
    <row r="123" spans="1:13">
      <c r="A123" s="1"/>
      <c r="G123" s="4"/>
      <c r="I123" s="3"/>
      <c r="K123" s="4"/>
      <c r="M123" s="3"/>
    </row>
    <row r="124" spans="1:13">
      <c r="A124" s="1"/>
      <c r="B124" s="13"/>
      <c r="C124" s="13"/>
      <c r="D124" s="13"/>
      <c r="E124" s="13"/>
      <c r="G124" s="4"/>
      <c r="I124" s="3"/>
      <c r="K124" s="4"/>
      <c r="M124" s="3"/>
    </row>
    <row r="125" spans="1:13">
      <c r="A125" s="1"/>
      <c r="G125" s="4"/>
      <c r="I125" s="3"/>
      <c r="K125" s="4"/>
      <c r="M125" s="3"/>
    </row>
    <row r="126" spans="1:13">
      <c r="A126" s="1"/>
      <c r="B126" s="13"/>
      <c r="C126" s="13"/>
      <c r="D126" s="13"/>
      <c r="E126" s="13"/>
      <c r="G126" s="4"/>
      <c r="I126" s="3"/>
      <c r="K126" s="4"/>
      <c r="M126" s="3"/>
    </row>
    <row r="127" spans="1:13">
      <c r="A127" s="1"/>
      <c r="G127" s="4"/>
      <c r="I127" s="3"/>
      <c r="K127" s="4"/>
      <c r="M127" s="3"/>
    </row>
    <row r="128" spans="1:13">
      <c r="A128" s="1"/>
      <c r="B128" s="13"/>
      <c r="C128" s="13"/>
      <c r="D128" s="13"/>
      <c r="E128" s="13"/>
      <c r="G128" s="4"/>
      <c r="I128" s="3"/>
      <c r="K128" s="4"/>
      <c r="M128" s="3"/>
    </row>
    <row r="129" spans="1:13">
      <c r="A129" s="1"/>
      <c r="G129" s="4"/>
      <c r="I129" s="3"/>
      <c r="K129" s="4"/>
      <c r="M129" s="3"/>
    </row>
    <row r="130" spans="1:13">
      <c r="A130" s="1"/>
      <c r="B130" s="13"/>
      <c r="C130" s="13"/>
      <c r="D130" s="13"/>
      <c r="E130" s="13"/>
      <c r="G130" s="4"/>
      <c r="I130" s="3"/>
      <c r="K130" s="4"/>
      <c r="M130" s="3"/>
    </row>
    <row r="131" spans="1:13">
      <c r="A131" s="1"/>
      <c r="G131" s="4"/>
      <c r="I131" s="3"/>
      <c r="K131" s="4"/>
      <c r="M131" s="3"/>
    </row>
    <row r="132" spans="1:13">
      <c r="A132" s="1"/>
      <c r="B132" s="13"/>
      <c r="C132" s="13"/>
      <c r="D132" s="13"/>
      <c r="E132" s="13"/>
      <c r="G132" s="4"/>
      <c r="I132" s="3"/>
      <c r="K132" s="4"/>
      <c r="M132" s="3"/>
    </row>
    <row r="133" spans="1:13">
      <c r="A133" s="1"/>
      <c r="G133" s="4"/>
      <c r="I133" s="3"/>
      <c r="K133" s="4"/>
      <c r="M133" s="3"/>
    </row>
    <row r="134" spans="1:13">
      <c r="A134" s="1"/>
      <c r="B134" s="13"/>
      <c r="C134" s="13"/>
      <c r="D134" s="13"/>
      <c r="E134" s="13"/>
      <c r="G134" s="4"/>
      <c r="I134" s="3"/>
      <c r="K134" s="4"/>
      <c r="M134" s="3"/>
    </row>
    <row r="135" spans="1:13">
      <c r="A135" s="1"/>
      <c r="G135" s="4"/>
      <c r="I135" s="3"/>
      <c r="K135" s="4"/>
      <c r="M135" s="3"/>
    </row>
    <row r="136" spans="1:13">
      <c r="A136" s="1"/>
      <c r="B136" s="13"/>
      <c r="C136" s="13"/>
      <c r="D136" s="13"/>
      <c r="E136" s="13"/>
      <c r="G136" s="4"/>
      <c r="I136" s="3"/>
      <c r="K136" s="4"/>
      <c r="M136" s="3"/>
    </row>
    <row r="137" spans="1:13">
      <c r="A137" s="1"/>
      <c r="G137" s="4"/>
      <c r="I137" s="3"/>
      <c r="K137" s="4"/>
      <c r="M137" s="3"/>
    </row>
    <row r="138" spans="1:13">
      <c r="A138" s="1"/>
      <c r="B138" s="13"/>
      <c r="C138" s="13"/>
      <c r="D138" s="13"/>
      <c r="E138" s="13"/>
      <c r="G138" s="4"/>
      <c r="I138" s="3"/>
      <c r="K138" s="4"/>
      <c r="M138" s="3"/>
    </row>
    <row r="139" spans="1:13">
      <c r="A139" s="1"/>
      <c r="G139" s="4"/>
      <c r="I139" s="3"/>
      <c r="K139" s="4"/>
      <c r="M139" s="3"/>
    </row>
    <row r="140" spans="1:13">
      <c r="A140" s="1"/>
      <c r="B140" s="13"/>
      <c r="C140" s="13"/>
      <c r="D140" s="13"/>
      <c r="E140" s="13"/>
      <c r="G140" s="4"/>
      <c r="I140" s="3"/>
      <c r="K140" s="4"/>
      <c r="M140" s="3"/>
    </row>
    <row r="141" spans="1:13">
      <c r="A141" s="1"/>
      <c r="G141" s="4"/>
      <c r="I141" s="3"/>
      <c r="K141" s="4"/>
      <c r="M141" s="3"/>
    </row>
    <row r="142" spans="1:13">
      <c r="A142" s="1"/>
      <c r="B142" s="13"/>
      <c r="C142" s="13"/>
      <c r="D142" s="13"/>
      <c r="E142" s="13"/>
      <c r="G142" s="4"/>
      <c r="I142" s="3"/>
      <c r="K142" s="4"/>
      <c r="M142" s="3"/>
    </row>
    <row r="143" spans="1:13">
      <c r="A143" s="1"/>
      <c r="G143" s="4"/>
      <c r="I143" s="3"/>
      <c r="K143" s="4"/>
      <c r="M143" s="3"/>
    </row>
    <row r="144" spans="1:13">
      <c r="A144" s="1"/>
      <c r="B144" s="13"/>
      <c r="C144" s="13"/>
      <c r="D144" s="13"/>
      <c r="E144" s="13"/>
      <c r="G144" s="4"/>
      <c r="I144" s="3"/>
      <c r="K144" s="4"/>
      <c r="M144" s="3"/>
    </row>
    <row r="145" spans="1:13">
      <c r="A145" s="1"/>
      <c r="G145" s="4"/>
      <c r="I145" s="3"/>
      <c r="K145" s="4"/>
      <c r="M145" s="3"/>
    </row>
    <row r="146" spans="1:13">
      <c r="A146" s="1"/>
      <c r="B146" s="13"/>
      <c r="C146" s="13"/>
      <c r="D146" s="13"/>
      <c r="E146" s="13"/>
      <c r="G146" s="4"/>
      <c r="I146" s="3"/>
      <c r="K146" s="4"/>
      <c r="M146" s="3"/>
    </row>
    <row r="147" spans="1:13">
      <c r="A147" s="1"/>
      <c r="G147" s="4"/>
      <c r="I147" s="3"/>
      <c r="K147" s="4"/>
      <c r="M147" s="3"/>
    </row>
    <row r="148" spans="1:13">
      <c r="A148" s="1"/>
      <c r="B148" s="13"/>
      <c r="C148" s="13"/>
      <c r="D148" s="13"/>
      <c r="E148" s="13"/>
      <c r="G148" s="4"/>
      <c r="I148" s="3"/>
      <c r="K148" s="4"/>
      <c r="M148" s="3"/>
    </row>
    <row r="149" spans="1:13">
      <c r="A149" s="1"/>
      <c r="G149" s="4"/>
      <c r="I149" s="3"/>
      <c r="K149" s="4"/>
      <c r="M149" s="3"/>
    </row>
    <row r="150" spans="1:13">
      <c r="A150" s="1"/>
      <c r="B150" s="13"/>
      <c r="C150" s="13"/>
      <c r="D150" s="13"/>
      <c r="E150" s="13"/>
      <c r="G150" s="4"/>
      <c r="I150" s="3"/>
      <c r="K150" s="4"/>
      <c r="M150" s="3"/>
    </row>
    <row r="151" spans="1:13">
      <c r="A151" s="1"/>
      <c r="G151" s="4"/>
      <c r="I151" s="3"/>
      <c r="K151" s="4"/>
      <c r="M151" s="3"/>
    </row>
    <row r="152" spans="1:13">
      <c r="A152" s="1"/>
      <c r="B152" s="13"/>
      <c r="C152" s="13"/>
      <c r="D152" s="13"/>
      <c r="E152" s="13"/>
      <c r="G152" s="4"/>
      <c r="I152" s="3"/>
      <c r="K152" s="4"/>
      <c r="M152" s="3"/>
    </row>
    <row r="153" spans="1:13">
      <c r="A153" s="1"/>
      <c r="G153" s="4"/>
      <c r="I153" s="3"/>
      <c r="K153" s="4"/>
      <c r="M153" s="3"/>
    </row>
    <row r="154" spans="1:13">
      <c r="A154" s="1"/>
      <c r="B154" s="13"/>
      <c r="C154" s="13"/>
      <c r="D154" s="13"/>
      <c r="E154" s="13"/>
      <c r="G154" s="4"/>
      <c r="I154" s="3"/>
      <c r="K154" s="4"/>
      <c r="M154" s="3"/>
    </row>
    <row r="155" spans="1:13">
      <c r="A155" s="1"/>
      <c r="G155" s="4"/>
      <c r="I155" s="3"/>
      <c r="K155" s="4"/>
      <c r="M155" s="3"/>
    </row>
    <row r="156" spans="1:13">
      <c r="A156" s="1"/>
      <c r="B156" s="13"/>
      <c r="C156" s="13"/>
      <c r="D156" s="13"/>
      <c r="E156" s="13"/>
      <c r="G156" s="4"/>
      <c r="I156" s="3"/>
      <c r="K156" s="4"/>
      <c r="M156" s="3"/>
    </row>
    <row r="157" spans="1:13">
      <c r="A157" s="1"/>
      <c r="G157" s="4"/>
      <c r="I157" s="3"/>
      <c r="K157" s="4"/>
      <c r="M157" s="3"/>
    </row>
    <row r="158" spans="1:13">
      <c r="A158" s="1"/>
      <c r="B158" s="13"/>
      <c r="C158" s="13"/>
      <c r="D158" s="13"/>
      <c r="E158" s="13"/>
      <c r="G158" s="4"/>
      <c r="I158" s="3"/>
      <c r="K158" s="4"/>
      <c r="M158" s="3"/>
    </row>
    <row r="159" spans="1:13">
      <c r="A159" s="1"/>
      <c r="G159" s="4"/>
      <c r="I159" s="3"/>
      <c r="K159" s="4"/>
      <c r="M159" s="3"/>
    </row>
    <row r="160" spans="1:13">
      <c r="A160" s="1"/>
      <c r="B160" s="13"/>
      <c r="C160" s="13"/>
      <c r="D160" s="13"/>
      <c r="E160" s="13"/>
      <c r="G160" s="4"/>
      <c r="I160" s="3"/>
      <c r="K160" s="4"/>
      <c r="M160" s="3"/>
    </row>
    <row r="161" spans="1:13">
      <c r="A161" s="1"/>
      <c r="G161" s="4"/>
      <c r="I161" s="3"/>
      <c r="K161" s="4"/>
      <c r="M161" s="3"/>
    </row>
    <row r="162" spans="1:13">
      <c r="A162" s="1"/>
      <c r="B162" s="13"/>
      <c r="C162" s="13"/>
      <c r="D162" s="13"/>
      <c r="E162" s="13"/>
      <c r="G162" s="4"/>
      <c r="I162" s="3"/>
      <c r="K162" s="4"/>
      <c r="M162" s="3"/>
    </row>
    <row r="163" spans="1:13">
      <c r="A163" s="1"/>
      <c r="G163" s="4"/>
      <c r="I163" s="3"/>
      <c r="K163" s="4"/>
      <c r="M163" s="3"/>
    </row>
    <row r="164" spans="1:13">
      <c r="A164" s="1"/>
      <c r="B164" s="13"/>
      <c r="C164" s="13"/>
      <c r="D164" s="13"/>
      <c r="E164" s="13"/>
      <c r="G164" s="4"/>
      <c r="I164" s="3"/>
      <c r="K164" s="4"/>
      <c r="M164" s="3"/>
    </row>
    <row r="165" spans="1:13">
      <c r="A165" s="1"/>
      <c r="G165" s="4"/>
      <c r="I165" s="3"/>
      <c r="K165" s="4"/>
      <c r="M165" s="3"/>
    </row>
    <row r="166" spans="1:13">
      <c r="A166" s="1"/>
      <c r="B166" s="13"/>
      <c r="C166" s="13"/>
      <c r="D166" s="13"/>
      <c r="E166" s="13"/>
      <c r="G166" s="4"/>
      <c r="I166" s="3"/>
      <c r="K166" s="4"/>
      <c r="M166" s="3"/>
    </row>
    <row r="167" spans="1:13">
      <c r="A167" s="1"/>
      <c r="G167" s="4"/>
      <c r="I167" s="3"/>
      <c r="K167" s="4"/>
      <c r="M167" s="3"/>
    </row>
    <row r="168" spans="1:13">
      <c r="A168" s="1"/>
      <c r="B168" s="13"/>
      <c r="C168" s="13"/>
      <c r="D168" s="13"/>
      <c r="E168" s="13"/>
      <c r="G168" s="4"/>
      <c r="I168" s="3"/>
      <c r="K168" s="4"/>
      <c r="M168" s="3"/>
    </row>
    <row r="169" spans="1:13">
      <c r="A169" s="1"/>
      <c r="G169" s="4"/>
      <c r="I169" s="3"/>
      <c r="K169" s="4"/>
      <c r="M169" s="3"/>
    </row>
    <row r="170" spans="1:13">
      <c r="A170" s="1"/>
      <c r="B170" s="13"/>
      <c r="C170" s="13"/>
      <c r="D170" s="13"/>
      <c r="E170" s="13"/>
      <c r="G170" s="4"/>
      <c r="I170" s="3"/>
      <c r="K170" s="4"/>
      <c r="M170" s="3"/>
    </row>
    <row r="171" spans="1:13">
      <c r="A171" s="1"/>
      <c r="G171" s="4"/>
      <c r="I171" s="3"/>
      <c r="K171" s="4"/>
      <c r="M171" s="3"/>
    </row>
    <row r="172" spans="1:13">
      <c r="A172" s="1"/>
      <c r="B172" s="13"/>
      <c r="C172" s="13"/>
      <c r="D172" s="13"/>
      <c r="E172" s="13"/>
      <c r="G172" s="4"/>
      <c r="I172" s="3"/>
      <c r="K172" s="4"/>
      <c r="M172" s="3"/>
    </row>
    <row r="173" spans="1:13">
      <c r="A173" s="1"/>
      <c r="G173" s="4"/>
      <c r="I173" s="3"/>
      <c r="K173" s="4"/>
      <c r="M173" s="3"/>
    </row>
    <row r="174" spans="1:13">
      <c r="A174" s="1"/>
      <c r="B174" s="13"/>
      <c r="C174" s="13"/>
      <c r="D174" s="13"/>
      <c r="E174" s="13"/>
      <c r="G174" s="4"/>
      <c r="I174" s="3"/>
      <c r="K174" s="4"/>
      <c r="M174" s="3"/>
    </row>
    <row r="175" spans="1:13">
      <c r="A175" s="1"/>
      <c r="G175" s="4"/>
      <c r="I175" s="3"/>
      <c r="K175" s="4"/>
      <c r="M175" s="3"/>
    </row>
    <row r="176" spans="1:13">
      <c r="A176" s="1"/>
      <c r="B176" s="13"/>
      <c r="C176" s="13"/>
      <c r="D176" s="13"/>
      <c r="E176" s="13"/>
      <c r="G176" s="4"/>
      <c r="I176" s="3"/>
      <c r="K176" s="4"/>
      <c r="M176" s="3"/>
    </row>
    <row r="177" spans="1:13">
      <c r="A177" s="1"/>
      <c r="G177" s="4"/>
      <c r="I177" s="3"/>
      <c r="K177" s="4"/>
      <c r="M177" s="3"/>
    </row>
    <row r="178" spans="1:13">
      <c r="A178" s="1"/>
      <c r="B178" s="13"/>
      <c r="C178" s="13"/>
      <c r="D178" s="13"/>
      <c r="E178" s="13"/>
      <c r="G178" s="4"/>
      <c r="I178" s="3"/>
      <c r="K178" s="4"/>
      <c r="M178" s="3"/>
    </row>
    <row r="179" spans="1:13">
      <c r="A179" s="1"/>
      <c r="G179" s="4"/>
      <c r="I179" s="3"/>
      <c r="K179" s="4"/>
      <c r="M179" s="3"/>
    </row>
    <row r="180" spans="1:13">
      <c r="A180" s="1"/>
      <c r="B180" s="13"/>
      <c r="C180" s="13"/>
      <c r="D180" s="13"/>
      <c r="E180" s="13"/>
      <c r="G180" s="4"/>
      <c r="I180" s="3"/>
      <c r="K180" s="4"/>
      <c r="M180" s="3"/>
    </row>
    <row r="181" spans="1:13">
      <c r="A181" s="1"/>
      <c r="G181" s="4"/>
      <c r="I181" s="3"/>
      <c r="K181" s="4"/>
      <c r="M181" s="3"/>
    </row>
    <row r="182" spans="1:13">
      <c r="A182" s="1"/>
      <c r="B182" s="13"/>
      <c r="C182" s="13"/>
      <c r="D182" s="13"/>
      <c r="E182" s="13"/>
      <c r="G182" s="4"/>
      <c r="I182" s="3"/>
      <c r="K182" s="4"/>
      <c r="M182" s="3"/>
    </row>
    <row r="183" spans="1:13">
      <c r="A183" s="1"/>
      <c r="G183" s="4"/>
      <c r="I183" s="3"/>
      <c r="K183" s="4"/>
      <c r="M183" s="3"/>
    </row>
    <row r="184" spans="1:13">
      <c r="A184" s="1"/>
      <c r="B184" s="13"/>
      <c r="C184" s="13"/>
      <c r="D184" s="13"/>
      <c r="E184" s="13"/>
      <c r="G184" s="4"/>
      <c r="I184" s="3"/>
      <c r="K184" s="4"/>
      <c r="M184" s="3"/>
    </row>
    <row r="185" spans="1:13">
      <c r="A185" s="1"/>
      <c r="G185" s="4"/>
      <c r="I185" s="3"/>
      <c r="K185" s="4"/>
      <c r="M185" s="3"/>
    </row>
    <row r="186" spans="1:13">
      <c r="A186" s="1"/>
      <c r="B186" s="13"/>
      <c r="C186" s="13"/>
      <c r="D186" s="13"/>
      <c r="E186" s="13"/>
      <c r="G186" s="4"/>
      <c r="I186" s="3"/>
      <c r="K186" s="4"/>
      <c r="M186" s="3"/>
    </row>
    <row r="187" spans="1:13">
      <c r="A187" s="1"/>
      <c r="G187" s="4"/>
      <c r="I187" s="3"/>
      <c r="K187" s="4"/>
      <c r="M187" s="3"/>
    </row>
    <row r="188" spans="1:13">
      <c r="A188" s="1"/>
      <c r="B188" s="13"/>
      <c r="C188" s="13"/>
      <c r="D188" s="13"/>
      <c r="E188" s="13"/>
      <c r="G188" s="4"/>
      <c r="I188" s="3"/>
      <c r="K188" s="4"/>
      <c r="M188" s="3"/>
    </row>
    <row r="189" spans="1:13">
      <c r="G189" s="4"/>
      <c r="I189" s="3"/>
      <c r="K189" s="4"/>
      <c r="M189" s="3"/>
    </row>
    <row r="190" spans="1:13">
      <c r="B190" s="13"/>
      <c r="C190" s="13"/>
      <c r="D190" s="13"/>
      <c r="E190" s="13"/>
      <c r="G190" s="4"/>
      <c r="I190" s="3"/>
      <c r="K190" s="4"/>
      <c r="M190" s="3"/>
    </row>
    <row r="191" spans="1:13">
      <c r="G191" s="4"/>
      <c r="I191" s="3"/>
      <c r="K191" s="4"/>
      <c r="M191" s="3"/>
    </row>
    <row r="192" spans="1:13">
      <c r="B192" s="13"/>
      <c r="C192" s="13"/>
      <c r="D192" s="13"/>
      <c r="E192" s="13"/>
      <c r="G192" s="4"/>
      <c r="I192" s="3"/>
      <c r="K192" s="4"/>
      <c r="M192" s="3"/>
    </row>
    <row r="193" spans="2:14">
      <c r="G193" s="4"/>
      <c r="I193" s="3"/>
      <c r="K193" s="4"/>
      <c r="M193" s="3"/>
    </row>
    <row r="194" spans="2:14">
      <c r="B194" s="13"/>
      <c r="C194" s="13"/>
      <c r="D194" s="13"/>
      <c r="E194" s="13"/>
      <c r="G194" s="4"/>
      <c r="I194" s="3"/>
      <c r="K194" s="4"/>
      <c r="M194" s="3"/>
    </row>
    <row r="195" spans="2:14">
      <c r="G195" s="4"/>
      <c r="I195" s="3"/>
      <c r="K195" s="4"/>
      <c r="M195" s="3"/>
    </row>
    <row r="196" spans="2:14">
      <c r="B196" s="13"/>
      <c r="C196" s="13"/>
      <c r="D196" s="13"/>
      <c r="E196" s="13"/>
      <c r="I196" s="3"/>
      <c r="J196" s="4"/>
      <c r="M196" s="3"/>
      <c r="N196" s="4"/>
    </row>
  </sheetData>
  <pageMargins left="0.2" right="0.21" top="1" bottom="0.66" header="0.25" footer="0.5"/>
  <pageSetup orientation="portrait" r:id="rId1"/>
  <headerFooter alignWithMargins="0">
    <oddHeader xml:space="preserve">&amp;C&amp;"Arial (W1),Regular"&amp;12&amp;U ALTA &amp;U
&amp;14&amp;U Profit &amp;&amp; Loss Budget Vs Actual &amp;U
</oddHeader>
    <oddFooter>&amp;R&amp;"Arial (W1),Regular"&amp;10&amp;U Page &amp;P of &amp;N&amp;U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 2021</vt:lpstr>
      <vt:lpstr>'Event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Accounting</cp:lastModifiedBy>
  <dcterms:created xsi:type="dcterms:W3CDTF">2021-12-10T21:37:21Z</dcterms:created>
  <dcterms:modified xsi:type="dcterms:W3CDTF">2021-12-10T21:38:26Z</dcterms:modified>
</cp:coreProperties>
</file>